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9020" windowHeight="9090" activeTab="1"/>
  </bookViews>
  <sheets>
    <sheet name="útok" sheetId="9" r:id="rId1"/>
    <sheet name="celkem" sheetId="2" r:id="rId2"/>
    <sheet name="štafeta" sheetId="8" r:id="rId3"/>
    <sheet name="100mSF" sheetId="7" r:id="rId4"/>
    <sheet name="Vdvojboj" sheetId="6" r:id="rId5"/>
    <sheet name="V100m" sheetId="5" r:id="rId6"/>
    <sheet name="věžSF" sheetId="3" r:id="rId7"/>
    <sheet name="Vvěž" sheetId="1" r:id="rId8"/>
  </sheets>
  <externalReferences>
    <externalReference r:id="rId9"/>
  </externalReferences>
  <calcPr calcId="125725"/>
</workbook>
</file>

<file path=xl/calcChain.xml><?xml version="1.0" encoding="utf-8"?>
<calcChain xmlns="http://schemas.openxmlformats.org/spreadsheetml/2006/main">
  <c r="I13" i="9"/>
  <c r="F13"/>
  <c r="I9"/>
  <c r="F9"/>
  <c r="I11"/>
  <c r="F11"/>
  <c r="I10"/>
  <c r="F10"/>
  <c r="I15"/>
  <c r="F15"/>
  <c r="I12"/>
  <c r="F12"/>
  <c r="I21"/>
  <c r="F21"/>
  <c r="M15" s="1"/>
  <c r="I16"/>
  <c r="F16"/>
  <c r="I7"/>
  <c r="L13" s="1"/>
  <c r="F7"/>
  <c r="M13" s="1"/>
  <c r="I14"/>
  <c r="F14"/>
  <c r="M12" s="1"/>
  <c r="I17"/>
  <c r="L11" s="1"/>
  <c r="F17"/>
  <c r="M11" s="1"/>
  <c r="I19"/>
  <c r="F19"/>
  <c r="L10" s="1"/>
  <c r="I18"/>
  <c r="F18"/>
  <c r="L9" s="1"/>
  <c r="I8"/>
  <c r="F8"/>
  <c r="L8" s="1"/>
  <c r="I20"/>
  <c r="F20"/>
  <c r="L7" s="1"/>
  <c r="L12" l="1"/>
  <c r="L14"/>
  <c r="L15"/>
  <c r="L16"/>
  <c r="L17"/>
  <c r="L18"/>
  <c r="L19"/>
  <c r="L20"/>
  <c r="L21"/>
  <c r="M14"/>
  <c r="M16"/>
  <c r="M17"/>
  <c r="N17" s="1"/>
  <c r="O17" s="1"/>
  <c r="M18"/>
  <c r="M19"/>
  <c r="N19" s="1"/>
  <c r="O19" s="1"/>
  <c r="M20"/>
  <c r="M21"/>
  <c r="N21" s="1"/>
  <c r="O21" s="1"/>
  <c r="N11"/>
  <c r="O11" s="1"/>
  <c r="N12"/>
  <c r="O12" s="1"/>
  <c r="N13"/>
  <c r="O13" s="1"/>
  <c r="N14"/>
  <c r="O14" s="1"/>
  <c r="N15"/>
  <c r="O15" s="1"/>
  <c r="N16"/>
  <c r="O16" s="1"/>
  <c r="N18"/>
  <c r="O18" s="1"/>
  <c r="N20"/>
  <c r="O20" s="1"/>
  <c r="N7"/>
  <c r="O7" s="1"/>
  <c r="J20"/>
  <c r="M7"/>
  <c r="J8"/>
  <c r="M8"/>
  <c r="N8" s="1"/>
  <c r="O8" s="1"/>
  <c r="J18"/>
  <c r="M9"/>
  <c r="N9" s="1"/>
  <c r="O9" s="1"/>
  <c r="J19"/>
  <c r="M10"/>
  <c r="N10" s="1"/>
  <c r="O10" s="1"/>
  <c r="J17"/>
  <c r="J14"/>
  <c r="J7"/>
  <c r="J16"/>
  <c r="J21"/>
  <c r="J12"/>
  <c r="J15"/>
  <c r="J10"/>
  <c r="J11"/>
  <c r="J9"/>
  <c r="J13"/>
  <c r="A9" l="1"/>
  <c r="A10"/>
  <c r="A12"/>
  <c r="A16"/>
  <c r="A14"/>
  <c r="A13"/>
  <c r="A11"/>
  <c r="A15"/>
  <c r="A21"/>
  <c r="A7"/>
  <c r="A17"/>
  <c r="A19"/>
  <c r="A18"/>
  <c r="A8"/>
  <c r="A20"/>
  <c r="I35" i="8" l="1"/>
  <c r="I34"/>
  <c r="I33"/>
  <c r="I32"/>
  <c r="I31"/>
  <c r="I30"/>
  <c r="I29"/>
  <c r="I28"/>
  <c r="I27"/>
  <c r="B35" s="1"/>
  <c r="I26"/>
  <c r="I25"/>
  <c r="B27" s="1"/>
  <c r="I24"/>
  <c r="I23"/>
  <c r="B26" s="1"/>
  <c r="I22"/>
  <c r="I21"/>
  <c r="I20"/>
  <c r="I19"/>
  <c r="B20" s="1"/>
  <c r="I18"/>
  <c r="B24" s="1"/>
  <c r="I17"/>
  <c r="I16"/>
  <c r="B34" s="1"/>
  <c r="I15"/>
  <c r="B22" s="1"/>
  <c r="I14"/>
  <c r="B33" s="1"/>
  <c r="I13"/>
  <c r="B25" s="1"/>
  <c r="I12"/>
  <c r="I11"/>
  <c r="B12" s="1"/>
  <c r="I10"/>
  <c r="B28" s="1"/>
  <c r="I9"/>
  <c r="B32" s="1"/>
  <c r="I8"/>
  <c r="B31" s="1"/>
  <c r="I7"/>
  <c r="B9" s="1"/>
  <c r="I6"/>
  <c r="B23" s="1"/>
  <c r="B11" l="1"/>
  <c r="B17"/>
  <c r="B30"/>
  <c r="B16"/>
  <c r="B29"/>
  <c r="B21"/>
  <c r="B10"/>
  <c r="B19"/>
  <c r="B7"/>
  <c r="B18"/>
  <c r="B15"/>
  <c r="B14"/>
  <c r="B13"/>
  <c r="B6"/>
  <c r="B8"/>
  <c r="G20" i="2"/>
  <c r="F20"/>
  <c r="J21"/>
  <c r="G21"/>
  <c r="F21"/>
  <c r="J17"/>
  <c r="G17"/>
  <c r="F17"/>
  <c r="J19"/>
  <c r="G19"/>
  <c r="F19"/>
  <c r="J18"/>
  <c r="G18"/>
  <c r="F18"/>
  <c r="J15"/>
  <c r="G15"/>
  <c r="F15"/>
  <c r="J12"/>
  <c r="G12"/>
  <c r="F12"/>
  <c r="J16"/>
  <c r="G16"/>
  <c r="F16"/>
  <c r="J13"/>
  <c r="G13"/>
  <c r="F13"/>
  <c r="J14"/>
  <c r="G14"/>
  <c r="F14"/>
  <c r="J10"/>
  <c r="G10"/>
  <c r="F10"/>
  <c r="G9"/>
  <c r="F9"/>
  <c r="J11"/>
  <c r="G11"/>
  <c r="F11"/>
  <c r="J8"/>
  <c r="G8"/>
  <c r="F8"/>
  <c r="J7"/>
  <c r="G7"/>
  <c r="F7"/>
  <c r="D9" l="1"/>
  <c r="D10"/>
  <c r="D14"/>
  <c r="D12"/>
  <c r="D19"/>
  <c r="D17"/>
  <c r="D13"/>
  <c r="D8"/>
  <c r="D21" l="1"/>
  <c r="D7"/>
  <c r="D11"/>
  <c r="D18"/>
  <c r="D16"/>
  <c r="D20"/>
  <c r="D15" l="1"/>
  <c r="E21" l="1"/>
  <c r="E8"/>
  <c r="E10"/>
  <c r="E12"/>
  <c r="E11"/>
  <c r="E20"/>
  <c r="E16"/>
  <c r="E18"/>
  <c r="E9"/>
  <c r="E13"/>
  <c r="E17"/>
  <c r="E7"/>
  <c r="E14" l="1"/>
  <c r="E19"/>
  <c r="E15"/>
  <c r="H11" l="1"/>
  <c r="H19"/>
  <c r="H18" l="1"/>
  <c r="H14"/>
  <c r="H8"/>
  <c r="H13"/>
  <c r="H17"/>
  <c r="H10"/>
  <c r="H21"/>
  <c r="H12"/>
  <c r="H15"/>
  <c r="H7"/>
  <c r="H20"/>
  <c r="H9"/>
  <c r="H16"/>
  <c r="I17"/>
  <c r="I16"/>
  <c r="I21" l="1"/>
  <c r="I18"/>
  <c r="I8"/>
  <c r="I14"/>
  <c r="I13"/>
  <c r="I10"/>
  <c r="I9"/>
  <c r="I20"/>
  <c r="I15"/>
  <c r="I12"/>
  <c r="I7"/>
  <c r="I11"/>
  <c r="I19"/>
  <c r="H123" i="5" l="1"/>
  <c r="F123"/>
  <c r="D123"/>
  <c r="B123"/>
  <c r="G122"/>
  <c r="E122"/>
  <c r="C122"/>
  <c r="H121"/>
  <c r="F121"/>
  <c r="D121"/>
  <c r="B121"/>
  <c r="G120"/>
  <c r="E120"/>
  <c r="C120"/>
  <c r="H119"/>
  <c r="F119"/>
  <c r="D119"/>
  <c r="B119"/>
  <c r="G118"/>
  <c r="E118"/>
  <c r="C118"/>
  <c r="H117"/>
  <c r="F117"/>
  <c r="D117"/>
  <c r="B117"/>
  <c r="G116"/>
  <c r="E116"/>
  <c r="C116"/>
  <c r="H115"/>
  <c r="F115"/>
  <c r="D115"/>
  <c r="B115"/>
  <c r="G114"/>
  <c r="E114"/>
  <c r="C114"/>
  <c r="H113"/>
  <c r="F113"/>
  <c r="D113"/>
  <c r="B113"/>
  <c r="G112"/>
  <c r="E112"/>
  <c r="C112"/>
  <c r="H111"/>
  <c r="F111"/>
  <c r="D111"/>
  <c r="B111"/>
  <c r="G110"/>
  <c r="E110"/>
  <c r="C110"/>
  <c r="H109"/>
  <c r="F109"/>
  <c r="D109"/>
  <c r="B109"/>
  <c r="G108"/>
  <c r="E108"/>
  <c r="C108"/>
  <c r="H107"/>
  <c r="F107"/>
  <c r="D107"/>
  <c r="B107"/>
  <c r="G106"/>
  <c r="E106"/>
  <c r="C106"/>
  <c r="H105"/>
  <c r="F105"/>
  <c r="D105"/>
  <c r="B105"/>
  <c r="G104"/>
  <c r="E104"/>
  <c r="C104"/>
  <c r="H103"/>
  <c r="F103"/>
  <c r="D103"/>
  <c r="B103"/>
  <c r="G102"/>
  <c r="E102"/>
  <c r="C102"/>
  <c r="H101"/>
  <c r="F101"/>
  <c r="D101"/>
  <c r="B101"/>
  <c r="G100"/>
  <c r="E100"/>
  <c r="C100"/>
  <c r="H99"/>
  <c r="F99"/>
  <c r="D99"/>
  <c r="B99"/>
  <c r="G98"/>
  <c r="E98"/>
  <c r="C98"/>
  <c r="H97"/>
  <c r="F97"/>
  <c r="D97"/>
  <c r="B97"/>
  <c r="G96"/>
  <c r="E96"/>
  <c r="C96"/>
  <c r="H95"/>
  <c r="F95"/>
  <c r="D95"/>
  <c r="B95"/>
  <c r="G94"/>
  <c r="E94"/>
  <c r="C94"/>
  <c r="H93"/>
  <c r="F93"/>
  <c r="D93"/>
  <c r="B93"/>
  <c r="G92"/>
  <c r="E92"/>
  <c r="C92"/>
  <c r="H91"/>
  <c r="F91"/>
  <c r="D91"/>
  <c r="B91"/>
  <c r="G90"/>
  <c r="E90"/>
  <c r="C90"/>
  <c r="H89"/>
  <c r="F89"/>
  <c r="D89"/>
  <c r="B89"/>
  <c r="G88"/>
  <c r="E88"/>
  <c r="C88"/>
  <c r="H87"/>
  <c r="F87"/>
  <c r="D87"/>
  <c r="B87"/>
  <c r="G86"/>
  <c r="E86"/>
  <c r="C86"/>
  <c r="H85"/>
  <c r="F85"/>
  <c r="D85"/>
  <c r="B85"/>
  <c r="G84"/>
  <c r="E84"/>
  <c r="C84"/>
  <c r="H83"/>
  <c r="F83"/>
  <c r="D83"/>
  <c r="B83"/>
  <c r="G82"/>
  <c r="E82"/>
  <c r="C82"/>
  <c r="H81"/>
  <c r="F81"/>
  <c r="D81"/>
  <c r="B81"/>
  <c r="G80"/>
  <c r="E80"/>
  <c r="C80"/>
  <c r="H79"/>
  <c r="F79"/>
  <c r="D79"/>
  <c r="B79"/>
  <c r="G78"/>
  <c r="E78"/>
  <c r="C78"/>
  <c r="H77"/>
  <c r="F77"/>
  <c r="D77"/>
  <c r="B77"/>
  <c r="G76"/>
  <c r="E76"/>
  <c r="C76"/>
  <c r="H75"/>
  <c r="F75"/>
  <c r="D75"/>
  <c r="B75"/>
  <c r="G74"/>
  <c r="E74"/>
  <c r="C74"/>
  <c r="H73"/>
  <c r="F73"/>
  <c r="D73"/>
  <c r="B73"/>
  <c r="G72"/>
  <c r="E72"/>
  <c r="C72"/>
  <c r="H71"/>
  <c r="F71"/>
  <c r="D71"/>
  <c r="G123"/>
  <c r="E123"/>
  <c r="C123"/>
  <c r="H122"/>
  <c r="F122"/>
  <c r="D122"/>
  <c r="B122"/>
  <c r="G121"/>
  <c r="E121"/>
  <c r="C121"/>
  <c r="H120"/>
  <c r="F120"/>
  <c r="D120"/>
  <c r="B120"/>
  <c r="G119"/>
  <c r="E119"/>
  <c r="C119"/>
  <c r="H118"/>
  <c r="F118"/>
  <c r="D118"/>
  <c r="B118"/>
  <c r="G117"/>
  <c r="E117"/>
  <c r="C117"/>
  <c r="H116"/>
  <c r="F116"/>
  <c r="D116"/>
  <c r="B116"/>
  <c r="G115"/>
  <c r="E115"/>
  <c r="C115"/>
  <c r="H114"/>
  <c r="F114"/>
  <c r="D114"/>
  <c r="B114"/>
  <c r="G113"/>
  <c r="E113"/>
  <c r="C113"/>
  <c r="H112"/>
  <c r="F112"/>
  <c r="D112"/>
  <c r="B112"/>
  <c r="G111"/>
  <c r="E111"/>
  <c r="C111"/>
  <c r="H110"/>
  <c r="F110"/>
  <c r="D110"/>
  <c r="B110"/>
  <c r="G109"/>
  <c r="E109"/>
  <c r="C109"/>
  <c r="H108"/>
  <c r="F108"/>
  <c r="D108"/>
  <c r="B108"/>
  <c r="G107"/>
  <c r="E107"/>
  <c r="C107"/>
  <c r="H106"/>
  <c r="F106"/>
  <c r="D106"/>
  <c r="B106"/>
  <c r="G105"/>
  <c r="E105"/>
  <c r="C105"/>
  <c r="H104"/>
  <c r="F104"/>
  <c r="D104"/>
  <c r="B104"/>
  <c r="G103"/>
  <c r="E103"/>
  <c r="C103"/>
  <c r="H102"/>
  <c r="F102"/>
  <c r="D102"/>
  <c r="B102"/>
  <c r="G101"/>
  <c r="E101"/>
  <c r="C101"/>
  <c r="H100"/>
  <c r="F100"/>
  <c r="D100"/>
  <c r="B100"/>
  <c r="G99"/>
  <c r="E99"/>
  <c r="C99"/>
  <c r="H98"/>
  <c r="F98"/>
  <c r="D98"/>
  <c r="B98"/>
  <c r="G97"/>
  <c r="E97"/>
  <c r="C97"/>
  <c r="H96"/>
  <c r="F96"/>
  <c r="D96"/>
  <c r="B96"/>
  <c r="G95"/>
  <c r="E95"/>
  <c r="C95"/>
  <c r="H94"/>
  <c r="F94"/>
  <c r="D94"/>
  <c r="B94"/>
  <c r="G93"/>
  <c r="E93"/>
  <c r="C93"/>
  <c r="H92"/>
  <c r="F92"/>
  <c r="D92"/>
  <c r="B92"/>
  <c r="G91"/>
  <c r="E91"/>
  <c r="C91"/>
  <c r="H90"/>
  <c r="F90"/>
  <c r="D90"/>
  <c r="B90"/>
  <c r="G89"/>
  <c r="E89"/>
  <c r="C89"/>
  <c r="H88"/>
  <c r="F88"/>
  <c r="D88"/>
  <c r="B88"/>
  <c r="G87"/>
  <c r="E87"/>
  <c r="C87"/>
  <c r="H86"/>
  <c r="F86"/>
  <c r="D86"/>
  <c r="B86"/>
  <c r="G85"/>
  <c r="E85"/>
  <c r="C85"/>
  <c r="H84"/>
  <c r="F84"/>
  <c r="D84"/>
  <c r="B84"/>
  <c r="G83"/>
  <c r="E83"/>
  <c r="C83"/>
  <c r="H82"/>
  <c r="F82"/>
  <c r="D82"/>
  <c r="B82"/>
  <c r="G81"/>
  <c r="E81"/>
  <c r="C81"/>
  <c r="H80"/>
  <c r="F80"/>
  <c r="D80"/>
  <c r="B80"/>
  <c r="G79"/>
  <c r="E79"/>
  <c r="C79"/>
  <c r="H78"/>
  <c r="F78"/>
  <c r="D78"/>
  <c r="B78"/>
  <c r="G77"/>
  <c r="E77"/>
  <c r="C77"/>
  <c r="H76"/>
  <c r="F76"/>
  <c r="D76"/>
  <c r="B76"/>
  <c r="G75"/>
  <c r="E75"/>
  <c r="C75"/>
  <c r="H74"/>
  <c r="F74"/>
  <c r="D74"/>
  <c r="B74"/>
  <c r="G73"/>
  <c r="E73"/>
  <c r="C73"/>
  <c r="H72"/>
  <c r="F72"/>
  <c r="D72"/>
  <c r="B72"/>
  <c r="G71"/>
  <c r="E71"/>
  <c r="C71"/>
  <c r="H70"/>
  <c r="F70"/>
  <c r="D70"/>
  <c r="B70"/>
  <c r="G69"/>
  <c r="E69"/>
  <c r="C69"/>
  <c r="H68"/>
  <c r="F68"/>
  <c r="D68"/>
  <c r="G70"/>
  <c r="C70"/>
  <c r="F69"/>
  <c r="B69"/>
  <c r="E68"/>
  <c r="B68"/>
  <c r="G67"/>
  <c r="E67"/>
  <c r="C67"/>
  <c r="H66"/>
  <c r="F66"/>
  <c r="D66"/>
  <c r="B66"/>
  <c r="G65"/>
  <c r="E65"/>
  <c r="C65"/>
  <c r="H64"/>
  <c r="F64"/>
  <c r="D64"/>
  <c r="B64"/>
  <c r="G63"/>
  <c r="E63"/>
  <c r="C63"/>
  <c r="H62"/>
  <c r="F62"/>
  <c r="D62"/>
  <c r="B62"/>
  <c r="G61"/>
  <c r="E61"/>
  <c r="C61"/>
  <c r="H60"/>
  <c r="F60"/>
  <c r="D60"/>
  <c r="B60"/>
  <c r="G59"/>
  <c r="E59"/>
  <c r="C59"/>
  <c r="H58"/>
  <c r="F58"/>
  <c r="D58"/>
  <c r="B58"/>
  <c r="G57"/>
  <c r="E57"/>
  <c r="C57"/>
  <c r="H56"/>
  <c r="F56"/>
  <c r="D56"/>
  <c r="B56"/>
  <c r="G55"/>
  <c r="E55"/>
  <c r="C55"/>
  <c r="H54"/>
  <c r="F54"/>
  <c r="D54"/>
  <c r="B54"/>
  <c r="G53"/>
  <c r="E53"/>
  <c r="C53"/>
  <c r="H52"/>
  <c r="F52"/>
  <c r="D52"/>
  <c r="B52"/>
  <c r="G51"/>
  <c r="E51"/>
  <c r="C51"/>
  <c r="H50"/>
  <c r="F50"/>
  <c r="D50"/>
  <c r="B50"/>
  <c r="G49"/>
  <c r="E49"/>
  <c r="C49"/>
  <c r="H48"/>
  <c r="F48"/>
  <c r="D48"/>
  <c r="B48"/>
  <c r="G47"/>
  <c r="E47"/>
  <c r="C47"/>
  <c r="H46"/>
  <c r="F46"/>
  <c r="D46"/>
  <c r="B46"/>
  <c r="G45"/>
  <c r="E45"/>
  <c r="C45"/>
  <c r="H44"/>
  <c r="F44"/>
  <c r="D44"/>
  <c r="B44"/>
  <c r="G43"/>
  <c r="E43"/>
  <c r="C43"/>
  <c r="H42"/>
  <c r="F42"/>
  <c r="D42"/>
  <c r="B42"/>
  <c r="G41"/>
  <c r="E41"/>
  <c r="C41"/>
  <c r="H40"/>
  <c r="F40"/>
  <c r="D40"/>
  <c r="B40"/>
  <c r="G39"/>
  <c r="E39"/>
  <c r="C39"/>
  <c r="H38"/>
  <c r="F38"/>
  <c r="D38"/>
  <c r="B38"/>
  <c r="G37"/>
  <c r="E37"/>
  <c r="C37"/>
  <c r="H36"/>
  <c r="F36"/>
  <c r="D36"/>
  <c r="B36"/>
  <c r="G35"/>
  <c r="E35"/>
  <c r="C35"/>
  <c r="H34"/>
  <c r="F34"/>
  <c r="D34"/>
  <c r="B34"/>
  <c r="G33"/>
  <c r="E33"/>
  <c r="C33"/>
  <c r="H32"/>
  <c r="F32"/>
  <c r="D32"/>
  <c r="B32"/>
  <c r="G31"/>
  <c r="E31"/>
  <c r="C31"/>
  <c r="H30"/>
  <c r="F30"/>
  <c r="D30"/>
  <c r="B30"/>
  <c r="G29"/>
  <c r="E29"/>
  <c r="C29"/>
  <c r="H28"/>
  <c r="F28"/>
  <c r="D28"/>
  <c r="B28"/>
  <c r="G27"/>
  <c r="E27"/>
  <c r="C27"/>
  <c r="H26"/>
  <c r="F26"/>
  <c r="D26"/>
  <c r="B26"/>
  <c r="G25"/>
  <c r="E25"/>
  <c r="C25"/>
  <c r="H24"/>
  <c r="F24"/>
  <c r="D24"/>
  <c r="B24"/>
  <c r="G23"/>
  <c r="E23"/>
  <c r="C23"/>
  <c r="H22"/>
  <c r="F22"/>
  <c r="D22"/>
  <c r="B22"/>
  <c r="G21"/>
  <c r="E21"/>
  <c r="C21"/>
  <c r="H20"/>
  <c r="F20"/>
  <c r="D20"/>
  <c r="B20"/>
  <c r="G19"/>
  <c r="E19"/>
  <c r="C19"/>
  <c r="H18"/>
  <c r="F18"/>
  <c r="D18"/>
  <c r="B18"/>
  <c r="G17"/>
  <c r="E17"/>
  <c r="C17"/>
  <c r="H16"/>
  <c r="F16"/>
  <c r="D16"/>
  <c r="B16"/>
  <c r="G15"/>
  <c r="E15"/>
  <c r="C15"/>
  <c r="H14"/>
  <c r="F14"/>
  <c r="D14"/>
  <c r="B14"/>
  <c r="G13"/>
  <c r="E13"/>
  <c r="C13"/>
  <c r="H12"/>
  <c r="F12"/>
  <c r="D12"/>
  <c r="G11"/>
  <c r="C11"/>
  <c r="F10"/>
  <c r="B10"/>
  <c r="E9"/>
  <c r="H8"/>
  <c r="D8"/>
  <c r="G7"/>
  <c r="C7"/>
  <c r="F6"/>
  <c r="B6"/>
  <c r="B71"/>
  <c r="E70"/>
  <c r="H69"/>
  <c r="D69"/>
  <c r="G68"/>
  <c r="C68"/>
  <c r="H67"/>
  <c r="F67"/>
  <c r="D67"/>
  <c r="B67"/>
  <c r="G66"/>
  <c r="E66"/>
  <c r="C66"/>
  <c r="H65"/>
  <c r="F65"/>
  <c r="D65"/>
  <c r="B65"/>
  <c r="G64"/>
  <c r="E64"/>
  <c r="C64"/>
  <c r="H63"/>
  <c r="F63"/>
  <c r="D63"/>
  <c r="B63"/>
  <c r="G62"/>
  <c r="E62"/>
  <c r="C62"/>
  <c r="H61"/>
  <c r="F61"/>
  <c r="D61"/>
  <c r="B61"/>
  <c r="G60"/>
  <c r="E60"/>
  <c r="C60"/>
  <c r="H59"/>
  <c r="F59"/>
  <c r="D59"/>
  <c r="B59"/>
  <c r="G58"/>
  <c r="E58"/>
  <c r="C58"/>
  <c r="H57"/>
  <c r="F57"/>
  <c r="D57"/>
  <c r="B57"/>
  <c r="G56"/>
  <c r="E56"/>
  <c r="C56"/>
  <c r="H55"/>
  <c r="F55"/>
  <c r="D55"/>
  <c r="B55"/>
  <c r="G54"/>
  <c r="E54"/>
  <c r="C54"/>
  <c r="H53"/>
  <c r="F53"/>
  <c r="D53"/>
  <c r="B53"/>
  <c r="G52"/>
  <c r="E52"/>
  <c r="C52"/>
  <c r="H51"/>
  <c r="F51"/>
  <c r="D51"/>
  <c r="B51"/>
  <c r="G50"/>
  <c r="E50"/>
  <c r="C50"/>
  <c r="H49"/>
  <c r="F49"/>
  <c r="D49"/>
  <c r="B49"/>
  <c r="G48"/>
  <c r="E48"/>
  <c r="C48"/>
  <c r="H47"/>
  <c r="F47"/>
  <c r="D47"/>
  <c r="B47"/>
  <c r="G46"/>
  <c r="E46"/>
  <c r="C46"/>
  <c r="H45"/>
  <c r="F45"/>
  <c r="D45"/>
  <c r="B45"/>
  <c r="G44"/>
  <c r="E44"/>
  <c r="C44"/>
  <c r="H43"/>
  <c r="F43"/>
  <c r="D43"/>
  <c r="B43"/>
  <c r="G42"/>
  <c r="E42"/>
  <c r="C42"/>
  <c r="H41"/>
  <c r="F41"/>
  <c r="D41"/>
  <c r="B41"/>
  <c r="G40"/>
  <c r="E40"/>
  <c r="C40"/>
  <c r="H39"/>
  <c r="F39"/>
  <c r="D39"/>
  <c r="B39"/>
  <c r="G38"/>
  <c r="E38"/>
  <c r="C38"/>
  <c r="H37"/>
  <c r="F37"/>
  <c r="D37"/>
  <c r="B37"/>
  <c r="G36"/>
  <c r="E36"/>
  <c r="C36"/>
  <c r="H35"/>
  <c r="F35"/>
  <c r="D35"/>
  <c r="B35"/>
  <c r="G34"/>
  <c r="E34"/>
  <c r="C34"/>
  <c r="H33"/>
  <c r="F33"/>
  <c r="D33"/>
  <c r="B33"/>
  <c r="G32"/>
  <c r="E32"/>
  <c r="C32"/>
  <c r="H31"/>
  <c r="F31"/>
  <c r="D31"/>
  <c r="B31"/>
  <c r="G30"/>
  <c r="E30"/>
  <c r="C30"/>
  <c r="H29"/>
  <c r="F29"/>
  <c r="D29"/>
  <c r="B29"/>
  <c r="G28"/>
  <c r="E28"/>
  <c r="C28"/>
  <c r="H27"/>
  <c r="F27"/>
  <c r="D27"/>
  <c r="B27"/>
  <c r="G26"/>
  <c r="E26"/>
  <c r="C26"/>
  <c r="H25"/>
  <c r="F25"/>
  <c r="D25"/>
  <c r="B25"/>
  <c r="G24"/>
  <c r="E24"/>
  <c r="C24"/>
  <c r="H23"/>
  <c r="F23"/>
  <c r="D23"/>
  <c r="B23"/>
  <c r="G22"/>
  <c r="E22"/>
  <c r="C22"/>
  <c r="H21"/>
  <c r="F21"/>
  <c r="D21"/>
  <c r="B21"/>
  <c r="G20"/>
  <c r="E20"/>
  <c r="C20"/>
  <c r="H19"/>
  <c r="F19"/>
  <c r="D19"/>
  <c r="B19"/>
  <c r="G18"/>
  <c r="E18"/>
  <c r="C18"/>
  <c r="H17"/>
  <c r="F17"/>
  <c r="D17"/>
  <c r="B17"/>
  <c r="G16"/>
  <c r="E16"/>
  <c r="C16"/>
  <c r="H15"/>
  <c r="F15"/>
  <c r="D15"/>
  <c r="B15"/>
  <c r="G14"/>
  <c r="E14"/>
  <c r="C14"/>
  <c r="H13"/>
  <c r="F13"/>
  <c r="D13"/>
  <c r="B13"/>
  <c r="G12"/>
  <c r="E12"/>
  <c r="C12"/>
  <c r="H11"/>
  <c r="F11"/>
  <c r="D11"/>
  <c r="B11"/>
  <c r="G10"/>
  <c r="E10"/>
  <c r="C10"/>
  <c r="H9"/>
  <c r="F9"/>
  <c r="D9"/>
  <c r="B9"/>
  <c r="G8"/>
  <c r="E8"/>
  <c r="C8"/>
  <c r="H7"/>
  <c r="F7"/>
  <c r="D7"/>
  <c r="B7"/>
  <c r="G6"/>
  <c r="E6"/>
  <c r="C6"/>
  <c r="B12"/>
  <c r="E11"/>
  <c r="H10"/>
  <c r="D10"/>
  <c r="G9"/>
  <c r="C9"/>
  <c r="F8"/>
  <c r="B8"/>
  <c r="E7"/>
  <c r="H6"/>
  <c r="D6"/>
  <c r="G155" i="1" l="1"/>
  <c r="E155"/>
  <c r="C155"/>
  <c r="H154"/>
  <c r="F154"/>
  <c r="D154"/>
  <c r="B154"/>
  <c r="G153"/>
  <c r="E153"/>
  <c r="C153"/>
  <c r="H152"/>
  <c r="F152"/>
  <c r="D152"/>
  <c r="B152"/>
  <c r="G151"/>
  <c r="E151"/>
  <c r="C151"/>
  <c r="H150"/>
  <c r="F150"/>
  <c r="D150"/>
  <c r="B150"/>
  <c r="G149"/>
  <c r="E149"/>
  <c r="C149"/>
  <c r="H148"/>
  <c r="F148"/>
  <c r="D148"/>
  <c r="B148"/>
  <c r="G147"/>
  <c r="E147"/>
  <c r="C147"/>
  <c r="H146"/>
  <c r="F146"/>
  <c r="D146"/>
  <c r="B146"/>
  <c r="G145"/>
  <c r="E145"/>
  <c r="C145"/>
  <c r="H144"/>
  <c r="F144"/>
  <c r="D144"/>
  <c r="B144"/>
  <c r="G143"/>
  <c r="E143"/>
  <c r="C143"/>
  <c r="H142"/>
  <c r="F142"/>
  <c r="D142"/>
  <c r="B142"/>
  <c r="G141"/>
  <c r="E141"/>
  <c r="C141"/>
  <c r="H140"/>
  <c r="F140"/>
  <c r="D140"/>
  <c r="B140"/>
  <c r="G139"/>
  <c r="E139"/>
  <c r="C139"/>
  <c r="H138"/>
  <c r="F138"/>
  <c r="D138"/>
  <c r="B138"/>
  <c r="G137"/>
  <c r="E137"/>
  <c r="C137"/>
  <c r="H136"/>
  <c r="F136"/>
  <c r="D136"/>
  <c r="B136"/>
  <c r="G135"/>
  <c r="E135"/>
  <c r="C135"/>
  <c r="H134"/>
  <c r="F134"/>
  <c r="D134"/>
  <c r="B134"/>
  <c r="G133"/>
  <c r="E133"/>
  <c r="C133"/>
  <c r="H132"/>
  <c r="F132"/>
  <c r="D132"/>
  <c r="B132"/>
  <c r="G131"/>
  <c r="E131"/>
  <c r="C131"/>
  <c r="H130"/>
  <c r="F130"/>
  <c r="D130"/>
  <c r="B130"/>
  <c r="G129"/>
  <c r="E129"/>
  <c r="C129"/>
  <c r="H128"/>
  <c r="F128"/>
  <c r="D128"/>
  <c r="B128"/>
  <c r="G127"/>
  <c r="E127"/>
  <c r="C127"/>
  <c r="H126"/>
  <c r="F126"/>
  <c r="D126"/>
  <c r="B126"/>
  <c r="G125"/>
  <c r="E125"/>
  <c r="C125"/>
  <c r="H124"/>
  <c r="F124"/>
  <c r="D124"/>
  <c r="B124"/>
  <c r="G123"/>
  <c r="E123"/>
  <c r="C123"/>
  <c r="H122"/>
  <c r="F122"/>
  <c r="D122"/>
  <c r="B122"/>
  <c r="G121"/>
  <c r="E121"/>
  <c r="C121"/>
  <c r="H120"/>
  <c r="F120"/>
  <c r="D120"/>
  <c r="B120"/>
  <c r="G119"/>
  <c r="E119"/>
  <c r="C119"/>
  <c r="H118"/>
  <c r="F118"/>
  <c r="D118"/>
  <c r="B118"/>
  <c r="G117"/>
  <c r="E117"/>
  <c r="C117"/>
  <c r="H116"/>
  <c r="F116"/>
  <c r="D116"/>
  <c r="B116"/>
  <c r="G115"/>
  <c r="E115"/>
  <c r="C115"/>
  <c r="H114"/>
  <c r="F114"/>
  <c r="D114"/>
  <c r="B114"/>
  <c r="G113"/>
  <c r="E113"/>
  <c r="C113"/>
  <c r="H112"/>
  <c r="F112"/>
  <c r="D112"/>
  <c r="B112"/>
  <c r="G111"/>
  <c r="E111"/>
  <c r="C111"/>
  <c r="H110"/>
  <c r="F110"/>
  <c r="D110"/>
  <c r="B110"/>
  <c r="G109"/>
  <c r="E109"/>
  <c r="C109"/>
  <c r="H108"/>
  <c r="F108"/>
  <c r="D108"/>
  <c r="B108"/>
  <c r="G107"/>
  <c r="E107"/>
  <c r="C107"/>
  <c r="H106"/>
  <c r="F106"/>
  <c r="H155"/>
  <c r="F155"/>
  <c r="D155"/>
  <c r="B155"/>
  <c r="G154"/>
  <c r="E154"/>
  <c r="C154"/>
  <c r="H153"/>
  <c r="F153"/>
  <c r="D153"/>
  <c r="B153"/>
  <c r="G152"/>
  <c r="E152"/>
  <c r="C152"/>
  <c r="H151"/>
  <c r="F151"/>
  <c r="D151"/>
  <c r="B151"/>
  <c r="G150"/>
  <c r="E150"/>
  <c r="C150"/>
  <c r="H149"/>
  <c r="F149"/>
  <c r="D149"/>
  <c r="B149"/>
  <c r="G148"/>
  <c r="E148"/>
  <c r="C148"/>
  <c r="H147"/>
  <c r="F147"/>
  <c r="D147"/>
  <c r="B147"/>
  <c r="G146"/>
  <c r="E146"/>
  <c r="C146"/>
  <c r="H145"/>
  <c r="F145"/>
  <c r="D145"/>
  <c r="B145"/>
  <c r="G144"/>
  <c r="E144"/>
  <c r="C144"/>
  <c r="H143"/>
  <c r="F143"/>
  <c r="D143"/>
  <c r="B143"/>
  <c r="G142"/>
  <c r="E142"/>
  <c r="C142"/>
  <c r="H141"/>
  <c r="F141"/>
  <c r="D141"/>
  <c r="B141"/>
  <c r="G140"/>
  <c r="E140"/>
  <c r="C140"/>
  <c r="H139"/>
  <c r="F139"/>
  <c r="D139"/>
  <c r="B139"/>
  <c r="G138"/>
  <c r="E138"/>
  <c r="C138"/>
  <c r="H137"/>
  <c r="F137"/>
  <c r="D137"/>
  <c r="B137"/>
  <c r="G136"/>
  <c r="E136"/>
  <c r="C136"/>
  <c r="H135"/>
  <c r="F135"/>
  <c r="D135"/>
  <c r="B135"/>
  <c r="G134"/>
  <c r="E134"/>
  <c r="C134"/>
  <c r="H133"/>
  <c r="F133"/>
  <c r="D133"/>
  <c r="B133"/>
  <c r="G132"/>
  <c r="E132"/>
  <c r="C132"/>
  <c r="H131"/>
  <c r="F131"/>
  <c r="D131"/>
  <c r="B131"/>
  <c r="G130"/>
  <c r="E130"/>
  <c r="C130"/>
  <c r="H129"/>
  <c r="F129"/>
  <c r="D129"/>
  <c r="B129"/>
  <c r="G128"/>
  <c r="E128"/>
  <c r="C128"/>
  <c r="H127"/>
  <c r="F127"/>
  <c r="D127"/>
  <c r="B127"/>
  <c r="G126"/>
  <c r="E126"/>
  <c r="C126"/>
  <c r="H125"/>
  <c r="F125"/>
  <c r="D125"/>
  <c r="B125"/>
  <c r="G124"/>
  <c r="E124"/>
  <c r="C124"/>
  <c r="H123"/>
  <c r="F123"/>
  <c r="D123"/>
  <c r="B123"/>
  <c r="G122"/>
  <c r="E122"/>
  <c r="C122"/>
  <c r="H121"/>
  <c r="F121"/>
  <c r="D121"/>
  <c r="B121"/>
  <c r="G120"/>
  <c r="E120"/>
  <c r="C120"/>
  <c r="H119"/>
  <c r="F119"/>
  <c r="D119"/>
  <c r="B119"/>
  <c r="G118"/>
  <c r="E118"/>
  <c r="C118"/>
  <c r="H117"/>
  <c r="F117"/>
  <c r="D117"/>
  <c r="B117"/>
  <c r="G116"/>
  <c r="E116"/>
  <c r="C116"/>
  <c r="H115"/>
  <c r="F115"/>
  <c r="D115"/>
  <c r="B115"/>
  <c r="G114"/>
  <c r="E114"/>
  <c r="C114"/>
  <c r="H113"/>
  <c r="F113"/>
  <c r="D113"/>
  <c r="B113"/>
  <c r="G112"/>
  <c r="E112"/>
  <c r="C112"/>
  <c r="H111"/>
  <c r="F111"/>
  <c r="D111"/>
  <c r="B111"/>
  <c r="G110"/>
  <c r="E110"/>
  <c r="C110"/>
  <c r="H109"/>
  <c r="F109"/>
  <c r="D109"/>
  <c r="B109"/>
  <c r="G108"/>
  <c r="E108"/>
  <c r="C108"/>
  <c r="H107"/>
  <c r="F107"/>
  <c r="D107"/>
  <c r="B107"/>
  <c r="G106"/>
  <c r="E106"/>
  <c r="C106"/>
  <c r="H105"/>
  <c r="F105"/>
  <c r="D105"/>
  <c r="B105"/>
  <c r="G104"/>
  <c r="E104"/>
  <c r="C104"/>
  <c r="H103"/>
  <c r="F103"/>
  <c r="D103"/>
  <c r="B103"/>
  <c r="G102"/>
  <c r="E102"/>
  <c r="C102"/>
  <c r="H101"/>
  <c r="F101"/>
  <c r="D101"/>
  <c r="B101"/>
  <c r="G100"/>
  <c r="E100"/>
  <c r="C100"/>
  <c r="H99"/>
  <c r="F99"/>
  <c r="D99"/>
  <c r="B99"/>
  <c r="G98"/>
  <c r="E98"/>
  <c r="C98"/>
  <c r="H97"/>
  <c r="F97"/>
  <c r="D97"/>
  <c r="B97"/>
  <c r="G96"/>
  <c r="E96"/>
  <c r="C96"/>
  <c r="H95"/>
  <c r="F95"/>
  <c r="D95"/>
  <c r="B95"/>
  <c r="G94"/>
  <c r="E94"/>
  <c r="C94"/>
  <c r="H93"/>
  <c r="F93"/>
  <c r="D93"/>
  <c r="B93"/>
  <c r="G92"/>
  <c r="E92"/>
  <c r="C92"/>
  <c r="H91"/>
  <c r="F91"/>
  <c r="D91"/>
  <c r="B91"/>
  <c r="G90"/>
  <c r="E90"/>
  <c r="C90"/>
  <c r="H89"/>
  <c r="F89"/>
  <c r="D89"/>
  <c r="B89"/>
  <c r="G88"/>
  <c r="E88"/>
  <c r="C88"/>
  <c r="H87"/>
  <c r="F87"/>
  <c r="D87"/>
  <c r="B87"/>
  <c r="G86"/>
  <c r="E86"/>
  <c r="C86"/>
  <c r="H85"/>
  <c r="F85"/>
  <c r="D85"/>
  <c r="B85"/>
  <c r="G84"/>
  <c r="E84"/>
  <c r="C84"/>
  <c r="H83"/>
  <c r="F83"/>
  <c r="D83"/>
  <c r="B83"/>
  <c r="G82"/>
  <c r="E82"/>
  <c r="C82"/>
  <c r="H81"/>
  <c r="F81"/>
  <c r="D81"/>
  <c r="B81"/>
  <c r="G80"/>
  <c r="E80"/>
  <c r="C80"/>
  <c r="H79"/>
  <c r="F79"/>
  <c r="D79"/>
  <c r="B79"/>
  <c r="G78"/>
  <c r="E78"/>
  <c r="C78"/>
  <c r="H77"/>
  <c r="F77"/>
  <c r="D77"/>
  <c r="B77"/>
  <c r="G76"/>
  <c r="E76"/>
  <c r="C76"/>
  <c r="H75"/>
  <c r="F75"/>
  <c r="D75"/>
  <c r="B75"/>
  <c r="G74"/>
  <c r="E74"/>
  <c r="C74"/>
  <c r="H73"/>
  <c r="F73"/>
  <c r="D73"/>
  <c r="B73"/>
  <c r="G72"/>
  <c r="E72"/>
  <c r="C72"/>
  <c r="H71"/>
  <c r="F71"/>
  <c r="D71"/>
  <c r="B71"/>
  <c r="G70"/>
  <c r="E70"/>
  <c r="C70"/>
  <c r="H69"/>
  <c r="F69"/>
  <c r="D69"/>
  <c r="B69"/>
  <c r="G68"/>
  <c r="E68"/>
  <c r="C68"/>
  <c r="H67"/>
  <c r="F67"/>
  <c r="D67"/>
  <c r="B67"/>
  <c r="G66"/>
  <c r="E66"/>
  <c r="C66"/>
  <c r="H65"/>
  <c r="F65"/>
  <c r="D65"/>
  <c r="B65"/>
  <c r="G64"/>
  <c r="E64"/>
  <c r="C64"/>
  <c r="H63"/>
  <c r="F63"/>
  <c r="D63"/>
  <c r="B63"/>
  <c r="G62"/>
  <c r="E62"/>
  <c r="C62"/>
  <c r="H61"/>
  <c r="F61"/>
  <c r="D61"/>
  <c r="B61"/>
  <c r="G60"/>
  <c r="E60"/>
  <c r="C60"/>
  <c r="H59"/>
  <c r="F59"/>
  <c r="D59"/>
  <c r="B59"/>
  <c r="G58"/>
  <c r="E58"/>
  <c r="C58"/>
  <c r="H57"/>
  <c r="F57"/>
  <c r="D57"/>
  <c r="B57"/>
  <c r="G56"/>
  <c r="E56"/>
  <c r="C56"/>
  <c r="H55"/>
  <c r="F55"/>
  <c r="D55"/>
  <c r="B55"/>
  <c r="G54"/>
  <c r="E54"/>
  <c r="C54"/>
  <c r="H53"/>
  <c r="F53"/>
  <c r="D53"/>
  <c r="B53"/>
  <c r="G52"/>
  <c r="E52"/>
  <c r="C52"/>
  <c r="H51"/>
  <c r="F51"/>
  <c r="D51"/>
  <c r="B51"/>
  <c r="G50"/>
  <c r="E50"/>
  <c r="C50"/>
  <c r="H49"/>
  <c r="F49"/>
  <c r="D49"/>
  <c r="B49"/>
  <c r="G48"/>
  <c r="E48"/>
  <c r="C48"/>
  <c r="H47"/>
  <c r="F47"/>
  <c r="D47"/>
  <c r="B47"/>
  <c r="G46"/>
  <c r="E46"/>
  <c r="C46"/>
  <c r="H45"/>
  <c r="F45"/>
  <c r="D45"/>
  <c r="B45"/>
  <c r="G44"/>
  <c r="E44"/>
  <c r="C44"/>
  <c r="H43"/>
  <c r="F43"/>
  <c r="D43"/>
  <c r="B43"/>
  <c r="G42"/>
  <c r="E42"/>
  <c r="C42"/>
  <c r="H41"/>
  <c r="F41"/>
  <c r="D41"/>
  <c r="B41"/>
  <c r="G40"/>
  <c r="E40"/>
  <c r="C40"/>
  <c r="H39"/>
  <c r="F39"/>
  <c r="D39"/>
  <c r="B39"/>
  <c r="G38"/>
  <c r="E38"/>
  <c r="C38"/>
  <c r="H37"/>
  <c r="F37"/>
  <c r="D37"/>
  <c r="B37"/>
  <c r="G36"/>
  <c r="E36"/>
  <c r="C36"/>
  <c r="H35"/>
  <c r="F35"/>
  <c r="D35"/>
  <c r="B35"/>
  <c r="G34"/>
  <c r="E34"/>
  <c r="C34"/>
  <c r="H33"/>
  <c r="F33"/>
  <c r="D33"/>
  <c r="B33"/>
  <c r="G32"/>
  <c r="E32"/>
  <c r="C32"/>
  <c r="H31"/>
  <c r="F31"/>
  <c r="D31"/>
  <c r="B31"/>
  <c r="G30"/>
  <c r="E30"/>
  <c r="C30"/>
  <c r="H29"/>
  <c r="F29"/>
  <c r="D29"/>
  <c r="B29"/>
  <c r="G28"/>
  <c r="E28"/>
  <c r="C28"/>
  <c r="H27"/>
  <c r="F27"/>
  <c r="D27"/>
  <c r="B27"/>
  <c r="G26"/>
  <c r="E26"/>
  <c r="C26"/>
  <c r="H25"/>
  <c r="F25"/>
  <c r="D25"/>
  <c r="B25"/>
  <c r="G24"/>
  <c r="E24"/>
  <c r="C24"/>
  <c r="H23"/>
  <c r="F23"/>
  <c r="D23"/>
  <c r="B23"/>
  <c r="G22"/>
  <c r="E22"/>
  <c r="C22"/>
  <c r="H21"/>
  <c r="F21"/>
  <c r="D21"/>
  <c r="B21"/>
  <c r="G20"/>
  <c r="E20"/>
  <c r="C20"/>
  <c r="H19"/>
  <c r="F19"/>
  <c r="D19"/>
  <c r="B19"/>
  <c r="G18"/>
  <c r="E18"/>
  <c r="C18"/>
  <c r="H17"/>
  <c r="F17"/>
  <c r="D17"/>
  <c r="B17"/>
  <c r="G16"/>
  <c r="E16"/>
  <c r="C16"/>
  <c r="H15"/>
  <c r="F15"/>
  <c r="D15"/>
  <c r="B15"/>
  <c r="G14"/>
  <c r="E14"/>
  <c r="C14"/>
  <c r="H13"/>
  <c r="F13"/>
  <c r="D13"/>
  <c r="B13"/>
  <c r="G12"/>
  <c r="E12"/>
  <c r="C12"/>
  <c r="H11"/>
  <c r="F11"/>
  <c r="D11"/>
  <c r="B11"/>
  <c r="B106"/>
  <c r="E105"/>
  <c r="H104"/>
  <c r="D104"/>
  <c r="G103"/>
  <c r="C103"/>
  <c r="F102"/>
  <c r="B102"/>
  <c r="E101"/>
  <c r="H100"/>
  <c r="D100"/>
  <c r="G99"/>
  <c r="C99"/>
  <c r="F98"/>
  <c r="B98"/>
  <c r="E97"/>
  <c r="H96"/>
  <c r="D96"/>
  <c r="G95"/>
  <c r="C95"/>
  <c r="F94"/>
  <c r="B94"/>
  <c r="E93"/>
  <c r="H92"/>
  <c r="D92"/>
  <c r="G91"/>
  <c r="C91"/>
  <c r="F90"/>
  <c r="B90"/>
  <c r="E89"/>
  <c r="H88"/>
  <c r="D88"/>
  <c r="G87"/>
  <c r="C87"/>
  <c r="F86"/>
  <c r="B86"/>
  <c r="E85"/>
  <c r="H84"/>
  <c r="D84"/>
  <c r="G83"/>
  <c r="C83"/>
  <c r="F82"/>
  <c r="B82"/>
  <c r="E81"/>
  <c r="H80"/>
  <c r="D80"/>
  <c r="G79"/>
  <c r="C79"/>
  <c r="F78"/>
  <c r="B78"/>
  <c r="E77"/>
  <c r="H76"/>
  <c r="D76"/>
  <c r="G75"/>
  <c r="C75"/>
  <c r="F74"/>
  <c r="B74"/>
  <c r="E73"/>
  <c r="H72"/>
  <c r="D72"/>
  <c r="G71"/>
  <c r="C71"/>
  <c r="F70"/>
  <c r="B70"/>
  <c r="E69"/>
  <c r="H68"/>
  <c r="D68"/>
  <c r="G67"/>
  <c r="C67"/>
  <c r="F66"/>
  <c r="B66"/>
  <c r="E65"/>
  <c r="H64"/>
  <c r="D64"/>
  <c r="G63"/>
  <c r="C63"/>
  <c r="F62"/>
  <c r="B62"/>
  <c r="E61"/>
  <c r="H60"/>
  <c r="D60"/>
  <c r="G59"/>
  <c r="C59"/>
  <c r="F58"/>
  <c r="B58"/>
  <c r="E57"/>
  <c r="H56"/>
  <c r="D56"/>
  <c r="G55"/>
  <c r="C55"/>
  <c r="F54"/>
  <c r="B54"/>
  <c r="E53"/>
  <c r="H52"/>
  <c r="D52"/>
  <c r="G51"/>
  <c r="C51"/>
  <c r="F50"/>
  <c r="B50"/>
  <c r="E49"/>
  <c r="H48"/>
  <c r="D48"/>
  <c r="G47"/>
  <c r="C47"/>
  <c r="F46"/>
  <c r="B46"/>
  <c r="E45"/>
  <c r="H44"/>
  <c r="D44"/>
  <c r="G43"/>
  <c r="C43"/>
  <c r="F42"/>
  <c r="B42"/>
  <c r="E41"/>
  <c r="H40"/>
  <c r="D40"/>
  <c r="G39"/>
  <c r="C39"/>
  <c r="F38"/>
  <c r="B38"/>
  <c r="E37"/>
  <c r="H36"/>
  <c r="D36"/>
  <c r="G35"/>
  <c r="C35"/>
  <c r="F34"/>
  <c r="B34"/>
  <c r="E33"/>
  <c r="H32"/>
  <c r="D32"/>
  <c r="G31"/>
  <c r="C31"/>
  <c r="F30"/>
  <c r="B30"/>
  <c r="E29"/>
  <c r="H28"/>
  <c r="D28"/>
  <c r="G27"/>
  <c r="C27"/>
  <c r="F26"/>
  <c r="B26"/>
  <c r="E25"/>
  <c r="H24"/>
  <c r="D24"/>
  <c r="G23"/>
  <c r="C23"/>
  <c r="F22"/>
  <c r="B22"/>
  <c r="E21"/>
  <c r="H20"/>
  <c r="D20"/>
  <c r="G19"/>
  <c r="C19"/>
  <c r="F18"/>
  <c r="B18"/>
  <c r="E17"/>
  <c r="H16"/>
  <c r="D16"/>
  <c r="G15"/>
  <c r="C15"/>
  <c r="F14"/>
  <c r="B14"/>
  <c r="E13"/>
  <c r="H12"/>
  <c r="D12"/>
  <c r="G11"/>
  <c r="C11"/>
  <c r="G10"/>
  <c r="E10"/>
  <c r="C10"/>
  <c r="H9"/>
  <c r="F9"/>
  <c r="D9"/>
  <c r="B9"/>
  <c r="G8"/>
  <c r="E8"/>
  <c r="C8"/>
  <c r="F7"/>
  <c r="B7"/>
  <c r="E6"/>
  <c r="D106"/>
  <c r="G105"/>
  <c r="C105"/>
  <c r="F104"/>
  <c r="B104"/>
  <c r="E103"/>
  <c r="H102"/>
  <c r="D102"/>
  <c r="G101"/>
  <c r="C101"/>
  <c r="F100"/>
  <c r="B100"/>
  <c r="E99"/>
  <c r="H98"/>
  <c r="D98"/>
  <c r="G97"/>
  <c r="C97"/>
  <c r="F96"/>
  <c r="B96"/>
  <c r="E95"/>
  <c r="H94"/>
  <c r="D94"/>
  <c r="G93"/>
  <c r="C93"/>
  <c r="F92"/>
  <c r="B92"/>
  <c r="E91"/>
  <c r="H90"/>
  <c r="D90"/>
  <c r="G89"/>
  <c r="C89"/>
  <c r="F88"/>
  <c r="B88"/>
  <c r="E87"/>
  <c r="H86"/>
  <c r="D86"/>
  <c r="G85"/>
  <c r="C85"/>
  <c r="F84"/>
  <c r="B84"/>
  <c r="E83"/>
  <c r="H82"/>
  <c r="D82"/>
  <c r="G81"/>
  <c r="C81"/>
  <c r="F80"/>
  <c r="B80"/>
  <c r="E79"/>
  <c r="H78"/>
  <c r="D78"/>
  <c r="G77"/>
  <c r="C77"/>
  <c r="F76"/>
  <c r="B76"/>
  <c r="E75"/>
  <c r="H74"/>
  <c r="D74"/>
  <c r="G73"/>
  <c r="C73"/>
  <c r="F72"/>
  <c r="B72"/>
  <c r="E71"/>
  <c r="H70"/>
  <c r="D70"/>
  <c r="G69"/>
  <c r="C69"/>
  <c r="F68"/>
  <c r="B68"/>
  <c r="E67"/>
  <c r="H66"/>
  <c r="D66"/>
  <c r="G65"/>
  <c r="C65"/>
  <c r="F64"/>
  <c r="B64"/>
  <c r="E63"/>
  <c r="H62"/>
  <c r="D62"/>
  <c r="G61"/>
  <c r="C61"/>
  <c r="F60"/>
  <c r="B60"/>
  <c r="E59"/>
  <c r="H58"/>
  <c r="D58"/>
  <c r="G57"/>
  <c r="C57"/>
  <c r="F56"/>
  <c r="B56"/>
  <c r="E55"/>
  <c r="H54"/>
  <c r="D54"/>
  <c r="G53"/>
  <c r="C53"/>
  <c r="F52"/>
  <c r="B52"/>
  <c r="E51"/>
  <c r="H50"/>
  <c r="D50"/>
  <c r="G49"/>
  <c r="C49"/>
  <c r="F48"/>
  <c r="B48"/>
  <c r="E47"/>
  <c r="H46"/>
  <c r="D46"/>
  <c r="G45"/>
  <c r="C45"/>
  <c r="F44"/>
  <c r="B44"/>
  <c r="E43"/>
  <c r="H42"/>
  <c r="D42"/>
  <c r="G41"/>
  <c r="C41"/>
  <c r="F40"/>
  <c r="B40"/>
  <c r="E39"/>
  <c r="H38"/>
  <c r="D38"/>
  <c r="G37"/>
  <c r="C37"/>
  <c r="F36"/>
  <c r="B36"/>
  <c r="E35"/>
  <c r="H34"/>
  <c r="D34"/>
  <c r="G33"/>
  <c r="C33"/>
  <c r="F32"/>
  <c r="B32"/>
  <c r="E31"/>
  <c r="H30"/>
  <c r="D30"/>
  <c r="G29"/>
  <c r="C29"/>
  <c r="F28"/>
  <c r="B28"/>
  <c r="E27"/>
  <c r="H26"/>
  <c r="D26"/>
  <c r="G25"/>
  <c r="C25"/>
  <c r="F24"/>
  <c r="B24"/>
  <c r="E23"/>
  <c r="H22"/>
  <c r="D22"/>
  <c r="G21"/>
  <c r="C21"/>
  <c r="F20"/>
  <c r="B20"/>
  <c r="E19"/>
  <c r="H18"/>
  <c r="D18"/>
  <c r="G17"/>
  <c r="C17"/>
  <c r="F16"/>
  <c r="B16"/>
  <c r="E15"/>
  <c r="H14"/>
  <c r="D14"/>
  <c r="G13"/>
  <c r="C13"/>
  <c r="F12"/>
  <c r="B12"/>
  <c r="E11"/>
  <c r="H10"/>
  <c r="F10"/>
  <c r="D10"/>
  <c r="B10"/>
  <c r="G9"/>
  <c r="E9"/>
  <c r="C9"/>
  <c r="H8"/>
  <c r="F8"/>
  <c r="D8"/>
  <c r="B8"/>
  <c r="G7"/>
  <c r="E7"/>
  <c r="C7"/>
  <c r="H6"/>
  <c r="F6"/>
  <c r="D6"/>
  <c r="B6"/>
  <c r="H7"/>
  <c r="D7"/>
  <c r="G6"/>
  <c r="C6"/>
  <c r="G94" i="6"/>
  <c r="E94"/>
  <c r="C94"/>
  <c r="H93"/>
  <c r="F93"/>
  <c r="D93"/>
  <c r="B93"/>
  <c r="G92"/>
  <c r="E92"/>
  <c r="C92"/>
  <c r="H91"/>
  <c r="F91"/>
  <c r="D91"/>
  <c r="B91"/>
  <c r="G90"/>
  <c r="E90"/>
  <c r="C90"/>
  <c r="H89"/>
  <c r="F89"/>
  <c r="D89"/>
  <c r="B89"/>
  <c r="G88"/>
  <c r="E88"/>
  <c r="C88"/>
  <c r="H87"/>
  <c r="F87"/>
  <c r="D87"/>
  <c r="B87"/>
  <c r="G86"/>
  <c r="E86"/>
  <c r="C86"/>
  <c r="H85"/>
  <c r="F85"/>
  <c r="D85"/>
  <c r="B85"/>
  <c r="G84"/>
  <c r="E84"/>
  <c r="C84"/>
  <c r="H83"/>
  <c r="F83"/>
  <c r="D83"/>
  <c r="B83"/>
  <c r="G82"/>
  <c r="E82"/>
  <c r="C82"/>
  <c r="H81"/>
  <c r="F81"/>
  <c r="D81"/>
  <c r="B81"/>
  <c r="G80"/>
  <c r="E80"/>
  <c r="C80"/>
  <c r="H79"/>
  <c r="F79"/>
  <c r="D79"/>
  <c r="B79"/>
  <c r="G78"/>
  <c r="E78"/>
  <c r="C78"/>
  <c r="H77"/>
  <c r="F77"/>
  <c r="D77"/>
  <c r="B77"/>
  <c r="G76"/>
  <c r="E76"/>
  <c r="C76"/>
  <c r="H75"/>
  <c r="F75"/>
  <c r="D75"/>
  <c r="B75"/>
  <c r="G74"/>
  <c r="E74"/>
  <c r="C74"/>
  <c r="H73"/>
  <c r="F73"/>
  <c r="D73"/>
  <c r="B73"/>
  <c r="G72"/>
  <c r="E72"/>
  <c r="C72"/>
  <c r="H71"/>
  <c r="F71"/>
  <c r="D71"/>
  <c r="B71"/>
  <c r="G70"/>
  <c r="E70"/>
  <c r="C70"/>
  <c r="H69"/>
  <c r="F69"/>
  <c r="D69"/>
  <c r="B69"/>
  <c r="G68"/>
  <c r="E68"/>
  <c r="C68"/>
  <c r="H67"/>
  <c r="F67"/>
  <c r="D67"/>
  <c r="B67"/>
  <c r="G66"/>
  <c r="E66"/>
  <c r="C66"/>
  <c r="H65"/>
  <c r="F65"/>
  <c r="D65"/>
  <c r="B65"/>
  <c r="G64"/>
  <c r="E64"/>
  <c r="C64"/>
  <c r="H63"/>
  <c r="F63"/>
  <c r="D63"/>
  <c r="B63"/>
  <c r="G62"/>
  <c r="E62"/>
  <c r="C62"/>
  <c r="H61"/>
  <c r="F61"/>
  <c r="D61"/>
  <c r="B61"/>
  <c r="G60"/>
  <c r="E60"/>
  <c r="C60"/>
  <c r="H59"/>
  <c r="F59"/>
  <c r="D59"/>
  <c r="B59"/>
  <c r="G58"/>
  <c r="E58"/>
  <c r="C58"/>
  <c r="H57"/>
  <c r="F57"/>
  <c r="D57"/>
  <c r="B57"/>
  <c r="G56"/>
  <c r="E56"/>
  <c r="C56"/>
  <c r="H55"/>
  <c r="F55"/>
  <c r="D55"/>
  <c r="B55"/>
  <c r="G54"/>
  <c r="E54"/>
  <c r="C54"/>
  <c r="H53"/>
  <c r="F53"/>
  <c r="D53"/>
  <c r="B53"/>
  <c r="G52"/>
  <c r="E52"/>
  <c r="C52"/>
  <c r="H51"/>
  <c r="F51"/>
  <c r="D51"/>
  <c r="B51"/>
  <c r="G50"/>
  <c r="E50"/>
  <c r="C50"/>
  <c r="H49"/>
  <c r="F49"/>
  <c r="D49"/>
  <c r="B49"/>
  <c r="G48"/>
  <c r="E48"/>
  <c r="C48"/>
  <c r="H47"/>
  <c r="F47"/>
  <c r="D47"/>
  <c r="B47"/>
  <c r="G46"/>
  <c r="E46"/>
  <c r="C46"/>
  <c r="H45"/>
  <c r="F45"/>
  <c r="D45"/>
  <c r="B45"/>
  <c r="G44"/>
  <c r="E44"/>
  <c r="C44"/>
  <c r="H43"/>
  <c r="F43"/>
  <c r="D43"/>
  <c r="B43"/>
  <c r="G42"/>
  <c r="E42"/>
  <c r="C42"/>
  <c r="H41"/>
  <c r="F41"/>
  <c r="D41"/>
  <c r="B41"/>
  <c r="G40"/>
  <c r="E40"/>
  <c r="C40"/>
  <c r="H39"/>
  <c r="F39"/>
  <c r="D39"/>
  <c r="B39"/>
  <c r="G38"/>
  <c r="E38"/>
  <c r="C38"/>
  <c r="H37"/>
  <c r="F37"/>
  <c r="D37"/>
  <c r="B37"/>
  <c r="G36"/>
  <c r="E36"/>
  <c r="C36"/>
  <c r="H35"/>
  <c r="F35"/>
  <c r="D35"/>
  <c r="B35"/>
  <c r="G34"/>
  <c r="E34"/>
  <c r="C34"/>
  <c r="H33"/>
  <c r="F33"/>
  <c r="D33"/>
  <c r="B33"/>
  <c r="G32"/>
  <c r="E32"/>
  <c r="C32"/>
  <c r="H31"/>
  <c r="F31"/>
  <c r="D31"/>
  <c r="B31"/>
  <c r="G30"/>
  <c r="E30"/>
  <c r="C30"/>
  <c r="H29"/>
  <c r="F29"/>
  <c r="D29"/>
  <c r="B29"/>
  <c r="G28"/>
  <c r="E28"/>
  <c r="C28"/>
  <c r="H27"/>
  <c r="F27"/>
  <c r="H94"/>
  <c r="F94"/>
  <c r="D94"/>
  <c r="B94"/>
  <c r="G93"/>
  <c r="E93"/>
  <c r="C93"/>
  <c r="H92"/>
  <c r="F92"/>
  <c r="D92"/>
  <c r="B92"/>
  <c r="G91"/>
  <c r="E91"/>
  <c r="C91"/>
  <c r="H90"/>
  <c r="F90"/>
  <c r="D90"/>
  <c r="B90"/>
  <c r="G89"/>
  <c r="E89"/>
  <c r="C89"/>
  <c r="H88"/>
  <c r="F88"/>
  <c r="D88"/>
  <c r="B88"/>
  <c r="G87"/>
  <c r="E87"/>
  <c r="C87"/>
  <c r="H86"/>
  <c r="F86"/>
  <c r="D86"/>
  <c r="B86"/>
  <c r="G85"/>
  <c r="E85"/>
  <c r="C85"/>
  <c r="H84"/>
  <c r="F84"/>
  <c r="D84"/>
  <c r="B84"/>
  <c r="G83"/>
  <c r="E83"/>
  <c r="C83"/>
  <c r="H82"/>
  <c r="F82"/>
  <c r="D82"/>
  <c r="B82"/>
  <c r="G81"/>
  <c r="E81"/>
  <c r="C81"/>
  <c r="H80"/>
  <c r="F80"/>
  <c r="D80"/>
  <c r="B80"/>
  <c r="G79"/>
  <c r="E79"/>
  <c r="C79"/>
  <c r="H78"/>
  <c r="F78"/>
  <c r="D78"/>
  <c r="B78"/>
  <c r="G77"/>
  <c r="E77"/>
  <c r="C77"/>
  <c r="H76"/>
  <c r="F76"/>
  <c r="D76"/>
  <c r="B76"/>
  <c r="G75"/>
  <c r="E75"/>
  <c r="C75"/>
  <c r="H74"/>
  <c r="F74"/>
  <c r="D74"/>
  <c r="B74"/>
  <c r="G73"/>
  <c r="E73"/>
  <c r="C73"/>
  <c r="H72"/>
  <c r="F72"/>
  <c r="D72"/>
  <c r="B72"/>
  <c r="G71"/>
  <c r="E71"/>
  <c r="C71"/>
  <c r="H70"/>
  <c r="F70"/>
  <c r="D70"/>
  <c r="B70"/>
  <c r="G69"/>
  <c r="E69"/>
  <c r="C69"/>
  <c r="H68"/>
  <c r="F68"/>
  <c r="D68"/>
  <c r="B68"/>
  <c r="G67"/>
  <c r="E67"/>
  <c r="C67"/>
  <c r="H66"/>
  <c r="F66"/>
  <c r="D66"/>
  <c r="B66"/>
  <c r="G65"/>
  <c r="E65"/>
  <c r="C65"/>
  <c r="H64"/>
  <c r="F64"/>
  <c r="D64"/>
  <c r="B64"/>
  <c r="G63"/>
  <c r="E63"/>
  <c r="C63"/>
  <c r="H62"/>
  <c r="F62"/>
  <c r="D62"/>
  <c r="B62"/>
  <c r="G61"/>
  <c r="E61"/>
  <c r="C61"/>
  <c r="H60"/>
  <c r="F60"/>
  <c r="D60"/>
  <c r="B60"/>
  <c r="G59"/>
  <c r="E59"/>
  <c r="C59"/>
  <c r="H58"/>
  <c r="F58"/>
  <c r="D58"/>
  <c r="B58"/>
  <c r="G57"/>
  <c r="E57"/>
  <c r="C57"/>
  <c r="H56"/>
  <c r="F56"/>
  <c r="D56"/>
  <c r="B56"/>
  <c r="G55"/>
  <c r="E55"/>
  <c r="C55"/>
  <c r="H54"/>
  <c r="F54"/>
  <c r="D54"/>
  <c r="B54"/>
  <c r="G53"/>
  <c r="E53"/>
  <c r="C53"/>
  <c r="H52"/>
  <c r="F52"/>
  <c r="D52"/>
  <c r="B52"/>
  <c r="G51"/>
  <c r="E51"/>
  <c r="C51"/>
  <c r="H50"/>
  <c r="F50"/>
  <c r="D50"/>
  <c r="B50"/>
  <c r="G49"/>
  <c r="E49"/>
  <c r="C49"/>
  <c r="H48"/>
  <c r="F48"/>
  <c r="D48"/>
  <c r="B48"/>
  <c r="G47"/>
  <c r="E47"/>
  <c r="C47"/>
  <c r="H46"/>
  <c r="F46"/>
  <c r="D46"/>
  <c r="B46"/>
  <c r="G45"/>
  <c r="E45"/>
  <c r="C45"/>
  <c r="H44"/>
  <c r="F44"/>
  <c r="D44"/>
  <c r="B44"/>
  <c r="G43"/>
  <c r="E43"/>
  <c r="C43"/>
  <c r="H42"/>
  <c r="F42"/>
  <c r="D42"/>
  <c r="B42"/>
  <c r="G41"/>
  <c r="E41"/>
  <c r="C41"/>
  <c r="H40"/>
  <c r="F40"/>
  <c r="D40"/>
  <c r="B40"/>
  <c r="G39"/>
  <c r="E39"/>
  <c r="C39"/>
  <c r="H38"/>
  <c r="F38"/>
  <c r="D38"/>
  <c r="B38"/>
  <c r="G37"/>
  <c r="E37"/>
  <c r="C37"/>
  <c r="H36"/>
  <c r="F36"/>
  <c r="D36"/>
  <c r="B36"/>
  <c r="G35"/>
  <c r="E35"/>
  <c r="C35"/>
  <c r="H34"/>
  <c r="F34"/>
  <c r="D34"/>
  <c r="B34"/>
  <c r="G33"/>
  <c r="E33"/>
  <c r="C33"/>
  <c r="H32"/>
  <c r="F32"/>
  <c r="D32"/>
  <c r="B32"/>
  <c r="G31"/>
  <c r="E31"/>
  <c r="C31"/>
  <c r="H30"/>
  <c r="F30"/>
  <c r="D30"/>
  <c r="B30"/>
  <c r="G29"/>
  <c r="E29"/>
  <c r="C29"/>
  <c r="H28"/>
  <c r="F28"/>
  <c r="D28"/>
  <c r="B28"/>
  <c r="G27"/>
  <c r="E27"/>
  <c r="C27"/>
  <c r="H26"/>
  <c r="F26"/>
  <c r="D26"/>
  <c r="B26"/>
  <c r="G25"/>
  <c r="E25"/>
  <c r="B27"/>
  <c r="E26"/>
  <c r="H25"/>
  <c r="D25"/>
  <c r="B25"/>
  <c r="G24"/>
  <c r="E24"/>
  <c r="C24"/>
  <c r="H23"/>
  <c r="F23"/>
  <c r="D23"/>
  <c r="B23"/>
  <c r="G22"/>
  <c r="E22"/>
  <c r="C22"/>
  <c r="H21"/>
  <c r="F21"/>
  <c r="D21"/>
  <c r="B21"/>
  <c r="G20"/>
  <c r="E20"/>
  <c r="C20"/>
  <c r="H19"/>
  <c r="F19"/>
  <c r="D19"/>
  <c r="B19"/>
  <c r="G18"/>
  <c r="E18"/>
  <c r="C18"/>
  <c r="H17"/>
  <c r="F17"/>
  <c r="D17"/>
  <c r="B17"/>
  <c r="G16"/>
  <c r="E16"/>
  <c r="C16"/>
  <c r="H15"/>
  <c r="F15"/>
  <c r="D15"/>
  <c r="B15"/>
  <c r="G14"/>
  <c r="E14"/>
  <c r="C14"/>
  <c r="H13"/>
  <c r="F13"/>
  <c r="D13"/>
  <c r="B13"/>
  <c r="G12"/>
  <c r="E12"/>
  <c r="C12"/>
  <c r="H11"/>
  <c r="F11"/>
  <c r="D11"/>
  <c r="B11"/>
  <c r="G10"/>
  <c r="E10"/>
  <c r="C10"/>
  <c r="H9"/>
  <c r="F9"/>
  <c r="D9"/>
  <c r="B9"/>
  <c r="G8"/>
  <c r="E8"/>
  <c r="C8"/>
  <c r="H7"/>
  <c r="F7"/>
  <c r="D7"/>
  <c r="B7"/>
  <c r="G6"/>
  <c r="E6"/>
  <c r="C6"/>
  <c r="D27"/>
  <c r="G26"/>
  <c r="C26"/>
  <c r="F25"/>
  <c r="C25"/>
  <c r="H24"/>
  <c r="F24"/>
  <c r="D24"/>
  <c r="B24"/>
  <c r="G23"/>
  <c r="E23"/>
  <c r="C23"/>
  <c r="H22"/>
  <c r="F22"/>
  <c r="D22"/>
  <c r="B22"/>
  <c r="G21"/>
  <c r="E21"/>
  <c r="C21"/>
  <c r="H20"/>
  <c r="F20"/>
  <c r="D20"/>
  <c r="B20"/>
  <c r="G19"/>
  <c r="E19"/>
  <c r="C19"/>
  <c r="H18"/>
  <c r="F18"/>
  <c r="D18"/>
  <c r="B18"/>
  <c r="G17"/>
  <c r="E17"/>
  <c r="C17"/>
  <c r="H16"/>
  <c r="F16"/>
  <c r="D16"/>
  <c r="B16"/>
  <c r="G15"/>
  <c r="E15"/>
  <c r="C15"/>
  <c r="H14"/>
  <c r="F14"/>
  <c r="D14"/>
  <c r="B14"/>
  <c r="G13"/>
  <c r="E13"/>
  <c r="C13"/>
  <c r="H12"/>
  <c r="F12"/>
  <c r="D12"/>
  <c r="B12"/>
  <c r="G11"/>
  <c r="E11"/>
  <c r="C11"/>
  <c r="H10"/>
  <c r="F10"/>
  <c r="D10"/>
  <c r="B10"/>
  <c r="G9"/>
  <c r="E9"/>
  <c r="C9"/>
  <c r="H8"/>
  <c r="F8"/>
  <c r="D8"/>
  <c r="B8"/>
  <c r="G7"/>
  <c r="E7"/>
  <c r="C7"/>
  <c r="H6"/>
  <c r="F6"/>
  <c r="D6"/>
  <c r="B6"/>
  <c r="F20" i="3" l="1"/>
  <c r="I20" s="1"/>
  <c r="E11"/>
  <c r="D21"/>
  <c r="E18"/>
  <c r="F11"/>
  <c r="I11" s="1"/>
  <c r="E21"/>
  <c r="D20"/>
  <c r="F18"/>
  <c r="I18" s="1"/>
  <c r="E13"/>
  <c r="D12"/>
  <c r="F10"/>
  <c r="I10" s="1"/>
  <c r="F21"/>
  <c r="I21" s="1"/>
  <c r="E20"/>
  <c r="D19"/>
  <c r="F13"/>
  <c r="I13" s="1"/>
  <c r="E12"/>
  <c r="D11"/>
  <c r="E19"/>
  <c r="D18"/>
  <c r="F12"/>
  <c r="I12" s="1"/>
  <c r="D10"/>
  <c r="F19"/>
  <c r="I19" s="1"/>
  <c r="D13"/>
  <c r="E10"/>
  <c r="B19" l="1"/>
  <c r="B13"/>
  <c r="B10"/>
  <c r="B11"/>
  <c r="B20"/>
  <c r="B12"/>
  <c r="B21"/>
  <c r="B18"/>
  <c r="F27" l="1"/>
  <c r="I27" s="1"/>
  <c r="E28"/>
  <c r="E27"/>
  <c r="D28"/>
  <c r="E26"/>
  <c r="E29"/>
  <c r="F26"/>
  <c r="I26" s="1"/>
  <c r="F29"/>
  <c r="I29" s="1"/>
  <c r="F28"/>
  <c r="I28" s="1"/>
  <c r="D27"/>
  <c r="D26"/>
  <c r="D29"/>
  <c r="B28" l="1"/>
  <c r="B26"/>
  <c r="B27"/>
  <c r="B29"/>
  <c r="E21" i="7" l="1"/>
  <c r="F20"/>
  <c r="I20" s="1"/>
  <c r="D20"/>
  <c r="E19"/>
  <c r="F18"/>
  <c r="I18" s="1"/>
  <c r="D18"/>
  <c r="E13"/>
  <c r="F12"/>
  <c r="I12" s="1"/>
  <c r="D12"/>
  <c r="E11"/>
  <c r="F10"/>
  <c r="I10" s="1"/>
  <c r="D10"/>
  <c r="F21"/>
  <c r="I21" s="1"/>
  <c r="D21"/>
  <c r="E20"/>
  <c r="F19"/>
  <c r="I19" s="1"/>
  <c r="D19"/>
  <c r="E18"/>
  <c r="F13"/>
  <c r="I13" s="1"/>
  <c r="D13"/>
  <c r="E12"/>
  <c r="F11"/>
  <c r="I11" s="1"/>
  <c r="D11"/>
  <c r="E10"/>
  <c r="B11" l="1"/>
  <c r="B13"/>
  <c r="B21"/>
  <c r="B10"/>
  <c r="B18"/>
  <c r="B19"/>
  <c r="B12"/>
  <c r="B20"/>
  <c r="F29" l="1"/>
  <c r="I29" s="1"/>
  <c r="E28"/>
  <c r="D27"/>
  <c r="E29"/>
  <c r="D28"/>
  <c r="F26"/>
  <c r="I26" s="1"/>
  <c r="D29"/>
  <c r="F27"/>
  <c r="I27" s="1"/>
  <c r="E26"/>
  <c r="F28"/>
  <c r="I28" s="1"/>
  <c r="E27"/>
  <c r="D26"/>
  <c r="B28" l="1"/>
  <c r="B29"/>
  <c r="B27"/>
  <c r="B26"/>
  <c r="J9" i="2"/>
  <c r="K17"/>
  <c r="L17" s="1"/>
  <c r="J20"/>
  <c r="K20"/>
  <c r="L20" s="1"/>
  <c r="K13"/>
  <c r="L13" s="1"/>
  <c r="K11"/>
  <c r="L11" s="1"/>
  <c r="K14"/>
  <c r="L14" s="1"/>
  <c r="K8"/>
  <c r="L8" s="1"/>
  <c r="K18"/>
  <c r="L18" s="1"/>
  <c r="K7"/>
  <c r="L7" s="1"/>
  <c r="K10"/>
  <c r="L10" s="1"/>
  <c r="K12"/>
  <c r="L12" s="1"/>
  <c r="K19"/>
  <c r="L19" s="1"/>
  <c r="K21"/>
  <c r="L21" s="1"/>
  <c r="N21" s="1"/>
  <c r="K15"/>
  <c r="L15" s="1"/>
  <c r="N19" l="1"/>
  <c r="N17"/>
  <c r="N20"/>
  <c r="N18"/>
  <c r="K9"/>
  <c r="L9" s="1"/>
  <c r="N7" s="1"/>
  <c r="N10"/>
  <c r="K16"/>
  <c r="L16" s="1"/>
  <c r="N11" s="1"/>
  <c r="N16" l="1"/>
  <c r="N9"/>
  <c r="N15"/>
  <c r="N14"/>
  <c r="N13"/>
  <c r="N8"/>
  <c r="N12"/>
  <c r="A11" l="1"/>
  <c r="A14"/>
  <c r="A17"/>
  <c r="A13"/>
  <c r="A12"/>
  <c r="A15"/>
  <c r="A19"/>
  <c r="A10"/>
  <c r="A18"/>
  <c r="A7"/>
  <c r="A9"/>
  <c r="A20"/>
  <c r="A21"/>
  <c r="A8"/>
  <c r="A16"/>
</calcChain>
</file>

<file path=xl/sharedStrings.xml><?xml version="1.0" encoding="utf-8"?>
<sst xmlns="http://schemas.openxmlformats.org/spreadsheetml/2006/main" count="226" uniqueCount="59">
  <si>
    <t xml:space="preserve">43. mistrovství České republiky v požárním sportu družstev HZS ČR </t>
  </si>
  <si>
    <t>České Budějovice 27. - 29. června 2014</t>
  </si>
  <si>
    <t>Výstup do 4. podlaží cvičné věže</t>
  </si>
  <si>
    <t>apoř</t>
  </si>
  <si>
    <t>pořadí</t>
  </si>
  <si>
    <t>st.č.</t>
  </si>
  <si>
    <t>závodník</t>
  </si>
  <si>
    <t>družstvo</t>
  </si>
  <si>
    <t>1. pokus</t>
  </si>
  <si>
    <t>2. pokus</t>
  </si>
  <si>
    <t>výsledný</t>
  </si>
  <si>
    <t>Celkové pořadí družstev</t>
  </si>
  <si>
    <t>100m</t>
  </si>
  <si>
    <t>věž</t>
  </si>
  <si>
    <t>štafeta</t>
  </si>
  <si>
    <t>útok</t>
  </si>
  <si>
    <t>celkem</t>
  </si>
  <si>
    <t>st.č</t>
  </si>
  <si>
    <t>čas</t>
  </si>
  <si>
    <t>body</t>
  </si>
  <si>
    <t>bodů</t>
  </si>
  <si>
    <t>koef</t>
  </si>
  <si>
    <t>HZS Moravskoslezského kraje</t>
  </si>
  <si>
    <t>HZS Plzeňského kraje</t>
  </si>
  <si>
    <t>HZS kraje Vysočina</t>
  </si>
  <si>
    <t>HZS Zlínského kraje</t>
  </si>
  <si>
    <t>HZS Královéhradeckého kraje</t>
  </si>
  <si>
    <t>HZS Jihočeského kraje</t>
  </si>
  <si>
    <t>HZS Středočeského kraje</t>
  </si>
  <si>
    <t>HZS hlavního města Prahy</t>
  </si>
  <si>
    <t>HZS Olomouckého kraje</t>
  </si>
  <si>
    <t>HZS Ústeckého kraje</t>
  </si>
  <si>
    <t>HZS Jihomoravského kraje</t>
  </si>
  <si>
    <t>HZS Pardubického kraje</t>
  </si>
  <si>
    <t>HZS podniku DEZA, a.s.</t>
  </si>
  <si>
    <t>HZS Karlovarského kraje</t>
  </si>
  <si>
    <t>HZS Libereckého kraje</t>
  </si>
  <si>
    <t>61. mistrovství Sdružení hasičů Čech, Moravy a Slezska v požárním sportu</t>
  </si>
  <si>
    <t>výstup do 4. podlaží cvičné věže</t>
  </si>
  <si>
    <t>muži</t>
  </si>
  <si>
    <t>semifinále a finále o absolutního mistra ČR</t>
  </si>
  <si>
    <t>I. semifinálový běh</t>
  </si>
  <si>
    <t>dráha</t>
  </si>
  <si>
    <t>základní kolo</t>
  </si>
  <si>
    <t>semifinále</t>
  </si>
  <si>
    <t>II. semifinálový běh</t>
  </si>
  <si>
    <t>Finálový běh</t>
  </si>
  <si>
    <t>finále</t>
  </si>
  <si>
    <t>Běh jednotlivců na 100m překážek</t>
  </si>
  <si>
    <t>Dvojboj</t>
  </si>
  <si>
    <t>Štafeta 4x100m s překážkami</t>
  </si>
  <si>
    <t>A</t>
  </si>
  <si>
    <t>B</t>
  </si>
  <si>
    <t>Požární útok</t>
  </si>
  <si>
    <t>levý</t>
  </si>
  <si>
    <t>pravý</t>
  </si>
  <si>
    <t>min</t>
  </si>
  <si>
    <t>max</t>
  </si>
  <si>
    <t>koefH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</si>
</sst>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2" fontId="4" fillId="0" borderId="10" xfId="0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2" fontId="4" fillId="0" borderId="14" xfId="0" applyNumberFormat="1" applyFont="1" applyFill="1" applyBorder="1" applyAlignment="1">
      <alignment horizontal="center"/>
    </xf>
    <xf numFmtId="0" fontId="4" fillId="0" borderId="15" xfId="0" applyNumberFormat="1" applyFont="1" applyFill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0" fontId="4" fillId="0" borderId="1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2" fontId="4" fillId="0" borderId="19" xfId="0" applyNumberFormat="1" applyFont="1" applyFill="1" applyBorder="1" applyAlignment="1">
      <alignment horizontal="center"/>
    </xf>
    <xf numFmtId="0" fontId="4" fillId="0" borderId="20" xfId="0" applyNumberFormat="1" applyFont="1" applyFill="1" applyBorder="1" applyAlignment="1">
      <alignment horizontal="center"/>
    </xf>
    <xf numFmtId="2" fontId="4" fillId="0" borderId="21" xfId="0" applyNumberFormat="1" applyFont="1" applyBorder="1" applyAlignment="1">
      <alignment horizontal="center"/>
    </xf>
    <xf numFmtId="0" fontId="4" fillId="0" borderId="20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2" fillId="0" borderId="0" xfId="0" applyFont="1"/>
    <xf numFmtId="2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2" fontId="4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0" fillId="0" borderId="1" xfId="0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4" fillId="0" borderId="0" xfId="1"/>
    <xf numFmtId="0" fontId="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Alignment="1">
      <alignment horizontal="center"/>
    </xf>
    <xf numFmtId="0" fontId="4" fillId="2" borderId="2" xfId="1" applyFill="1" applyBorder="1"/>
    <xf numFmtId="0" fontId="2" fillId="2" borderId="2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4" fillId="2" borderId="3" xfId="1" applyFill="1" applyBorder="1"/>
    <xf numFmtId="0" fontId="2" fillId="2" borderId="4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4" fillId="0" borderId="28" xfId="1" applyBorder="1" applyAlignment="1">
      <alignment horizontal="center"/>
    </xf>
    <xf numFmtId="0" fontId="4" fillId="0" borderId="29" xfId="1" applyBorder="1" applyAlignment="1">
      <alignment horizontal="center"/>
    </xf>
    <xf numFmtId="0" fontId="4" fillId="0" borderId="30" xfId="1" applyFill="1" applyBorder="1" applyAlignment="1">
      <alignment horizontal="center"/>
    </xf>
    <xf numFmtId="2" fontId="4" fillId="0" borderId="31" xfId="1" applyNumberFormat="1" applyBorder="1" applyAlignment="1">
      <alignment horizontal="center"/>
    </xf>
    <xf numFmtId="2" fontId="4" fillId="0" borderId="32" xfId="1" applyNumberFormat="1" applyBorder="1" applyAlignment="1">
      <alignment horizontal="center"/>
    </xf>
    <xf numFmtId="2" fontId="2" fillId="0" borderId="33" xfId="1" applyNumberFormat="1" applyFont="1" applyBorder="1" applyAlignment="1">
      <alignment horizontal="center"/>
    </xf>
    <xf numFmtId="2" fontId="2" fillId="0" borderId="28" xfId="1" applyNumberFormat="1" applyFont="1" applyBorder="1" applyAlignment="1">
      <alignment horizontal="center"/>
    </xf>
    <xf numFmtId="2" fontId="4" fillId="0" borderId="0" xfId="1" applyNumberFormat="1"/>
    <xf numFmtId="0" fontId="4" fillId="0" borderId="13" xfId="1" applyBorder="1" applyAlignment="1">
      <alignment horizontal="center"/>
    </xf>
    <xf numFmtId="0" fontId="4" fillId="0" borderId="14" xfId="1" applyBorder="1" applyAlignment="1">
      <alignment horizontal="center"/>
    </xf>
    <xf numFmtId="0" fontId="4" fillId="0" borderId="15" xfId="1" applyFill="1" applyBorder="1" applyAlignment="1">
      <alignment horizontal="center"/>
    </xf>
    <xf numFmtId="2" fontId="4" fillId="0" borderId="16" xfId="1" applyNumberFormat="1" applyBorder="1" applyAlignment="1">
      <alignment horizontal="center"/>
    </xf>
    <xf numFmtId="2" fontId="4" fillId="0" borderId="1" xfId="1" applyNumberFormat="1" applyBorder="1" applyAlignment="1">
      <alignment horizontal="center"/>
    </xf>
    <xf numFmtId="2" fontId="2" fillId="0" borderId="34" xfId="1" applyNumberFormat="1" applyFont="1" applyBorder="1" applyAlignment="1">
      <alignment horizontal="center"/>
    </xf>
    <xf numFmtId="2" fontId="2" fillId="0" borderId="13" xfId="1" applyNumberFormat="1" applyFont="1" applyBorder="1" applyAlignment="1">
      <alignment horizontal="center"/>
    </xf>
    <xf numFmtId="0" fontId="4" fillId="0" borderId="16" xfId="1" applyBorder="1" applyAlignment="1">
      <alignment horizontal="center"/>
    </xf>
    <xf numFmtId="0" fontId="4" fillId="0" borderId="18" xfId="1" applyBorder="1" applyAlignment="1">
      <alignment horizontal="center"/>
    </xf>
    <xf numFmtId="0" fontId="4" fillId="0" borderId="19" xfId="1" applyBorder="1" applyAlignment="1">
      <alignment horizontal="center"/>
    </xf>
    <xf numFmtId="0" fontId="4" fillId="0" borderId="20" xfId="1" applyFill="1" applyBorder="1" applyAlignment="1">
      <alignment horizontal="center"/>
    </xf>
    <xf numFmtId="2" fontId="4" fillId="0" borderId="21" xfId="1" applyNumberFormat="1" applyBorder="1" applyAlignment="1">
      <alignment horizontal="center"/>
    </xf>
    <xf numFmtId="2" fontId="4" fillId="0" borderId="35" xfId="1" applyNumberFormat="1" applyBorder="1" applyAlignment="1">
      <alignment horizontal="center"/>
    </xf>
    <xf numFmtId="2" fontId="2" fillId="0" borderId="36" xfId="1" applyNumberFormat="1" applyFont="1" applyBorder="1" applyAlignment="1">
      <alignment horizontal="center"/>
    </xf>
    <xf numFmtId="2" fontId="2" fillId="0" borderId="18" xfId="1" applyNumberFormat="1" applyFont="1" applyBorder="1" applyAlignment="1">
      <alignment horizontal="center"/>
    </xf>
    <xf numFmtId="0" fontId="4" fillId="0" borderId="1" xfId="1" applyBorder="1" applyAlignment="1">
      <alignment horizontal="center"/>
    </xf>
  </cellXfs>
  <cellStyles count="2">
    <cellStyle name="normální" xfId="0" builtinId="0"/>
    <cellStyle name="normální 2" xfId="1"/>
  </cellStyles>
  <dxfs count="2">
    <dxf>
      <font>
        <color theme="0"/>
      </font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rps2014.cz/Documents%20and%20Settings/798989/Dokumenty/Disk%20Google/hasi&#269;i%20Neplachovice/sout&#283;&#382;e%20hzs/mcr/m&#269;r%202014/profi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D"/>
      <sheetName val="startovka"/>
      <sheetName val="věž"/>
      <sheetName val="100m"/>
      <sheetName val="100m-d"/>
      <sheetName val="věž-d"/>
      <sheetName val="dvojboj"/>
      <sheetName val="Vvěž"/>
      <sheetName val="V100m"/>
      <sheetName val="Vdvojboj"/>
      <sheetName val="věžproSF"/>
      <sheetName val="100mproSF"/>
      <sheetName val="věžSF"/>
      <sheetName val="100mSF"/>
      <sheetName val="štafeta"/>
      <sheetName val="štafetaD"/>
      <sheetName val="útok"/>
      <sheetName val="!celkem!"/>
    </sheetNames>
    <sheetDataSet>
      <sheetData sheetId="0"/>
      <sheetData sheetId="1"/>
      <sheetData sheetId="2">
        <row r="7">
          <cell r="A7">
            <v>86</v>
          </cell>
          <cell r="B7">
            <v>86.001000000000005</v>
          </cell>
          <cell r="C7">
            <v>86</v>
          </cell>
          <cell r="D7">
            <v>1</v>
          </cell>
          <cell r="E7">
            <v>1</v>
          </cell>
          <cell r="F7">
            <v>1</v>
          </cell>
          <cell r="G7" t="str">
            <v>Marek SCHOBER</v>
          </cell>
          <cell r="H7" t="str">
            <v>HZS hlavního města Prahy</v>
          </cell>
          <cell r="I7">
            <v>19.14</v>
          </cell>
          <cell r="J7">
            <v>17.489999999999998</v>
          </cell>
          <cell r="K7">
            <v>17.489999999999998</v>
          </cell>
        </row>
        <row r="8">
          <cell r="A8">
            <v>62</v>
          </cell>
          <cell r="B8">
            <v>62.02</v>
          </cell>
          <cell r="C8">
            <v>62</v>
          </cell>
          <cell r="D8">
            <v>2</v>
          </cell>
          <cell r="E8">
            <v>20</v>
          </cell>
          <cell r="F8">
            <v>2</v>
          </cell>
          <cell r="G8" t="str">
            <v>Martin ŠESTÁK</v>
          </cell>
          <cell r="H8" t="str">
            <v>HZS Zlínského kraje</v>
          </cell>
          <cell r="I8">
            <v>17.14</v>
          </cell>
          <cell r="J8">
            <v>16.52</v>
          </cell>
          <cell r="K8">
            <v>16.52</v>
          </cell>
        </row>
        <row r="9">
          <cell r="A9">
            <v>102</v>
          </cell>
          <cell r="B9">
            <v>102.02200000000001</v>
          </cell>
          <cell r="C9">
            <v>102</v>
          </cell>
          <cell r="D9">
            <v>3</v>
          </cell>
          <cell r="E9">
            <v>22</v>
          </cell>
          <cell r="F9">
            <v>3</v>
          </cell>
          <cell r="G9" t="str">
            <v>Petr BÁRTA</v>
          </cell>
          <cell r="H9" t="str">
            <v>HZS Libereckého kraje</v>
          </cell>
          <cell r="I9">
            <v>27.63</v>
          </cell>
          <cell r="J9">
            <v>18.95</v>
          </cell>
          <cell r="K9">
            <v>18.95</v>
          </cell>
        </row>
        <row r="10">
          <cell r="A10">
            <v>93</v>
          </cell>
          <cell r="B10">
            <v>93.037999999999997</v>
          </cell>
          <cell r="C10">
            <v>93</v>
          </cell>
          <cell r="D10">
            <v>4</v>
          </cell>
          <cell r="E10">
            <v>38</v>
          </cell>
          <cell r="F10">
            <v>4</v>
          </cell>
          <cell r="G10" t="str">
            <v>František KUBÍK</v>
          </cell>
          <cell r="H10" t="str">
            <v>HZS Jihomoravského kraje</v>
          </cell>
          <cell r="I10">
            <v>18.48</v>
          </cell>
          <cell r="J10">
            <v>18.05</v>
          </cell>
          <cell r="K10">
            <v>18.05</v>
          </cell>
        </row>
        <row r="11">
          <cell r="A11">
            <v>110</v>
          </cell>
          <cell r="B11">
            <v>110.041</v>
          </cell>
          <cell r="C11">
            <v>110</v>
          </cell>
          <cell r="D11">
            <v>5</v>
          </cell>
          <cell r="E11">
            <v>41</v>
          </cell>
          <cell r="F11">
            <v>1</v>
          </cell>
          <cell r="G11" t="str">
            <v>Ondřej KOUT</v>
          </cell>
          <cell r="H11" t="str">
            <v>HZS Pardubického kraje</v>
          </cell>
          <cell r="I11">
            <v>20.21</v>
          </cell>
          <cell r="J11">
            <v>21.71</v>
          </cell>
          <cell r="K11">
            <v>20.21</v>
          </cell>
        </row>
        <row r="12">
          <cell r="A12">
            <v>23</v>
          </cell>
          <cell r="B12">
            <v>23.050999999999998</v>
          </cell>
          <cell r="C12">
            <v>23</v>
          </cell>
          <cell r="D12">
            <v>6</v>
          </cell>
          <cell r="E12">
            <v>51</v>
          </cell>
          <cell r="F12">
            <v>2</v>
          </cell>
          <cell r="G12" t="str">
            <v>Pavel KUBÁT</v>
          </cell>
          <cell r="H12" t="str">
            <v>HZS kraje Vysočina</v>
          </cell>
          <cell r="I12">
            <v>16.78</v>
          </cell>
          <cell r="J12">
            <v>15.09</v>
          </cell>
          <cell r="K12">
            <v>15.09</v>
          </cell>
        </row>
        <row r="13">
          <cell r="A13">
            <v>3</v>
          </cell>
          <cell r="B13">
            <v>3.0609999999999999</v>
          </cell>
          <cell r="C13">
            <v>3</v>
          </cell>
          <cell r="D13">
            <v>7</v>
          </cell>
          <cell r="E13">
            <v>61</v>
          </cell>
          <cell r="F13">
            <v>3</v>
          </cell>
          <cell r="G13" t="str">
            <v>Kamil BEZRUČ</v>
          </cell>
          <cell r="H13" t="str">
            <v>HZS Moravskoslezského kraje</v>
          </cell>
          <cell r="I13">
            <v>14.09</v>
          </cell>
          <cell r="J13">
            <v>99.99</v>
          </cell>
          <cell r="K13">
            <v>14.09</v>
          </cell>
        </row>
        <row r="14">
          <cell r="A14">
            <v>77</v>
          </cell>
          <cell r="B14">
            <v>77.070999999999998</v>
          </cell>
          <cell r="C14">
            <v>77</v>
          </cell>
          <cell r="D14">
            <v>8</v>
          </cell>
          <cell r="E14">
            <v>71</v>
          </cell>
          <cell r="F14">
            <v>4</v>
          </cell>
          <cell r="G14" t="str">
            <v>Lukáš KHÝR</v>
          </cell>
          <cell r="H14" t="str">
            <v>HZS Ústeckého kraje</v>
          </cell>
          <cell r="I14">
            <v>16.87</v>
          </cell>
          <cell r="J14">
            <v>18.36</v>
          </cell>
          <cell r="K14">
            <v>16.87</v>
          </cell>
        </row>
        <row r="15">
          <cell r="A15">
            <v>85</v>
          </cell>
          <cell r="B15">
            <v>85.081000000000003</v>
          </cell>
          <cell r="C15">
            <v>85</v>
          </cell>
          <cell r="D15">
            <v>9</v>
          </cell>
          <cell r="E15">
            <v>81</v>
          </cell>
          <cell r="F15">
            <v>1</v>
          </cell>
          <cell r="G15" t="str">
            <v>Jiří KARAS</v>
          </cell>
          <cell r="H15" t="str">
            <v>HZS Karlovarského kraje</v>
          </cell>
          <cell r="I15">
            <v>17.47</v>
          </cell>
          <cell r="J15">
            <v>99.99</v>
          </cell>
          <cell r="K15">
            <v>17.47</v>
          </cell>
        </row>
        <row r="16">
          <cell r="A16">
            <v>92</v>
          </cell>
          <cell r="B16">
            <v>92.094999999999999</v>
          </cell>
          <cell r="C16">
            <v>92</v>
          </cell>
          <cell r="D16">
            <v>10</v>
          </cell>
          <cell r="E16">
            <v>95</v>
          </cell>
          <cell r="F16">
            <v>2</v>
          </cell>
          <cell r="G16" t="str">
            <v>Jiří MAREŠ</v>
          </cell>
          <cell r="H16" t="str">
            <v>HZS Olomouckého kraje</v>
          </cell>
          <cell r="I16">
            <v>18.03</v>
          </cell>
          <cell r="J16">
            <v>99.99</v>
          </cell>
          <cell r="K16">
            <v>18.03</v>
          </cell>
        </row>
        <row r="17">
          <cell r="A17">
            <v>108</v>
          </cell>
          <cell r="B17">
            <v>108.101</v>
          </cell>
          <cell r="C17">
            <v>108</v>
          </cell>
          <cell r="D17">
            <v>11</v>
          </cell>
          <cell r="E17">
            <v>101</v>
          </cell>
          <cell r="F17">
            <v>3</v>
          </cell>
          <cell r="G17" t="str">
            <v>Aleš NAVRÁTIL</v>
          </cell>
          <cell r="H17" t="str">
            <v>HZS podniku DEZA, a.s.</v>
          </cell>
          <cell r="I17">
            <v>20.14</v>
          </cell>
          <cell r="J17">
            <v>99.99</v>
          </cell>
          <cell r="K17">
            <v>20.14</v>
          </cell>
        </row>
        <row r="18">
          <cell r="A18">
            <v>80</v>
          </cell>
          <cell r="B18">
            <v>80.111000000000004</v>
          </cell>
          <cell r="C18">
            <v>80</v>
          </cell>
          <cell r="D18">
            <v>12</v>
          </cell>
          <cell r="E18">
            <v>111</v>
          </cell>
          <cell r="F18">
            <v>4</v>
          </cell>
          <cell r="G18" t="str">
            <v>Jaroslav ŠKODA</v>
          </cell>
          <cell r="H18" t="str">
            <v>HZS Královéhradeckého kraje</v>
          </cell>
          <cell r="I18">
            <v>19.649999999999999</v>
          </cell>
          <cell r="J18">
            <v>17.05</v>
          </cell>
          <cell r="K18">
            <v>17.05</v>
          </cell>
        </row>
        <row r="19">
          <cell r="A19">
            <v>33</v>
          </cell>
          <cell r="B19">
            <v>33.121000000000002</v>
          </cell>
          <cell r="C19">
            <v>33</v>
          </cell>
          <cell r="D19">
            <v>13</v>
          </cell>
          <cell r="E19">
            <v>121</v>
          </cell>
          <cell r="F19">
            <v>1</v>
          </cell>
          <cell r="G19" t="str">
            <v>Lukáš NOVOTNÝ</v>
          </cell>
          <cell r="H19" t="str">
            <v>HZS Středočeského kraje</v>
          </cell>
          <cell r="I19">
            <v>16.25</v>
          </cell>
          <cell r="J19">
            <v>15.28</v>
          </cell>
          <cell r="K19">
            <v>15.28</v>
          </cell>
        </row>
        <row r="20">
          <cell r="A20">
            <v>16</v>
          </cell>
          <cell r="B20">
            <v>16.131</v>
          </cell>
          <cell r="C20">
            <v>16</v>
          </cell>
          <cell r="D20">
            <v>14</v>
          </cell>
          <cell r="E20">
            <v>131</v>
          </cell>
          <cell r="F20">
            <v>2</v>
          </cell>
          <cell r="G20" t="str">
            <v>Martin ROHÁČ</v>
          </cell>
          <cell r="H20" t="str">
            <v>HZS Plzeňského kraje</v>
          </cell>
          <cell r="I20">
            <v>15.35</v>
          </cell>
          <cell r="J20">
            <v>14.87</v>
          </cell>
          <cell r="K20">
            <v>14.87</v>
          </cell>
        </row>
        <row r="21">
          <cell r="A21">
            <v>49</v>
          </cell>
          <cell r="B21">
            <v>49.140999999999998</v>
          </cell>
          <cell r="C21">
            <v>49</v>
          </cell>
          <cell r="D21">
            <v>15</v>
          </cell>
          <cell r="E21">
            <v>141</v>
          </cell>
          <cell r="F21">
            <v>3</v>
          </cell>
          <cell r="G21" t="str">
            <v>Milan ČADA</v>
          </cell>
          <cell r="H21" t="str">
            <v>HZS Jihočeského kraje</v>
          </cell>
          <cell r="I21">
            <v>16.13</v>
          </cell>
          <cell r="J21">
            <v>15.89</v>
          </cell>
          <cell r="K21">
            <v>15.89</v>
          </cell>
        </row>
        <row r="22">
          <cell r="A22">
            <v>88</v>
          </cell>
          <cell r="B22">
            <v>88.001999999999995</v>
          </cell>
          <cell r="C22">
            <v>88</v>
          </cell>
          <cell r="D22">
            <v>16</v>
          </cell>
          <cell r="E22">
            <v>2</v>
          </cell>
          <cell r="F22">
            <v>4</v>
          </cell>
          <cell r="G22" t="str">
            <v>Michal ŠÍDA</v>
          </cell>
          <cell r="H22" t="str">
            <v>HZS hlavního města Prahy</v>
          </cell>
          <cell r="I22">
            <v>18.02</v>
          </cell>
          <cell r="J22">
            <v>17.73</v>
          </cell>
          <cell r="K22">
            <v>17.73</v>
          </cell>
        </row>
        <row r="23">
          <cell r="A23">
            <v>41</v>
          </cell>
          <cell r="B23">
            <v>41.015000000000001</v>
          </cell>
          <cell r="C23">
            <v>41</v>
          </cell>
          <cell r="D23">
            <v>17</v>
          </cell>
          <cell r="E23">
            <v>15</v>
          </cell>
          <cell r="F23">
            <v>1</v>
          </cell>
          <cell r="G23" t="str">
            <v>Petr KUCHAŘÍK</v>
          </cell>
          <cell r="H23" t="str">
            <v>HZS Zlínského kraje</v>
          </cell>
          <cell r="I23">
            <v>18.25</v>
          </cell>
          <cell r="J23">
            <v>15.53</v>
          </cell>
          <cell r="K23">
            <v>15.53</v>
          </cell>
        </row>
        <row r="24">
          <cell r="A24">
            <v>103</v>
          </cell>
          <cell r="B24">
            <v>103.023</v>
          </cell>
          <cell r="C24">
            <v>103</v>
          </cell>
          <cell r="D24">
            <v>18</v>
          </cell>
          <cell r="E24">
            <v>23</v>
          </cell>
          <cell r="F24">
            <v>2</v>
          </cell>
          <cell r="G24" t="str">
            <v>Jakub MENŠÍK</v>
          </cell>
          <cell r="H24" t="str">
            <v>HZS Libereckého kraje</v>
          </cell>
          <cell r="I24">
            <v>19.27</v>
          </cell>
          <cell r="J24">
            <v>25.58</v>
          </cell>
          <cell r="K24">
            <v>19.27</v>
          </cell>
        </row>
        <row r="25">
          <cell r="A25">
            <v>99</v>
          </cell>
          <cell r="B25">
            <v>99.033000000000001</v>
          </cell>
          <cell r="C25">
            <v>99</v>
          </cell>
          <cell r="D25">
            <v>19</v>
          </cell>
          <cell r="E25">
            <v>33</v>
          </cell>
          <cell r="F25">
            <v>3</v>
          </cell>
          <cell r="G25" t="str">
            <v>Zbyněk OSTRÝ</v>
          </cell>
          <cell r="H25" t="str">
            <v>HZS Jihomoravského kraje</v>
          </cell>
          <cell r="I25">
            <v>19.48</v>
          </cell>
          <cell r="J25">
            <v>18.47</v>
          </cell>
          <cell r="K25">
            <v>18.47</v>
          </cell>
        </row>
        <row r="26">
          <cell r="A26">
            <v>58</v>
          </cell>
          <cell r="B26">
            <v>58.042000000000002</v>
          </cell>
          <cell r="C26">
            <v>58</v>
          </cell>
          <cell r="D26">
            <v>20</v>
          </cell>
          <cell r="E26">
            <v>42</v>
          </cell>
          <cell r="F26">
            <v>4</v>
          </cell>
          <cell r="G26" t="str">
            <v>Jan KURKA</v>
          </cell>
          <cell r="H26" t="str">
            <v>HZS Pardubického kraje</v>
          </cell>
          <cell r="I26">
            <v>16.38</v>
          </cell>
          <cell r="J26">
            <v>99.99</v>
          </cell>
          <cell r="K26">
            <v>16.38</v>
          </cell>
        </row>
        <row r="27">
          <cell r="A27">
            <v>22</v>
          </cell>
          <cell r="B27">
            <v>22.052</v>
          </cell>
          <cell r="C27">
            <v>22</v>
          </cell>
          <cell r="D27">
            <v>21</v>
          </cell>
          <cell r="E27">
            <v>52</v>
          </cell>
          <cell r="F27">
            <v>1</v>
          </cell>
          <cell r="G27" t="str">
            <v>Pavel HNÍZDIL</v>
          </cell>
          <cell r="H27" t="str">
            <v>HZS kraje Vysočina</v>
          </cell>
          <cell r="I27">
            <v>15.26</v>
          </cell>
          <cell r="J27">
            <v>15.09</v>
          </cell>
          <cell r="K27">
            <v>15.09</v>
          </cell>
        </row>
        <row r="28">
          <cell r="A28">
            <v>12</v>
          </cell>
          <cell r="B28">
            <v>12.061999999999999</v>
          </cell>
          <cell r="C28">
            <v>12</v>
          </cell>
          <cell r="D28">
            <v>22</v>
          </cell>
          <cell r="E28">
            <v>62</v>
          </cell>
          <cell r="F28">
            <v>2</v>
          </cell>
          <cell r="G28" t="str">
            <v>David DOPIRÁK</v>
          </cell>
          <cell r="H28" t="str">
            <v>HZS Moravskoslezského kraje</v>
          </cell>
          <cell r="I28">
            <v>17.010000000000002</v>
          </cell>
          <cell r="J28">
            <v>14.68</v>
          </cell>
          <cell r="K28">
            <v>14.68</v>
          </cell>
        </row>
        <row r="29">
          <cell r="A29">
            <v>65</v>
          </cell>
          <cell r="B29">
            <v>65.072000000000003</v>
          </cell>
          <cell r="C29">
            <v>65</v>
          </cell>
          <cell r="D29">
            <v>23</v>
          </cell>
          <cell r="E29">
            <v>72</v>
          </cell>
          <cell r="F29">
            <v>3</v>
          </cell>
          <cell r="G29" t="str">
            <v>Ladislav STÁREK</v>
          </cell>
          <cell r="H29" t="str">
            <v>HZS Ústeckého kraje</v>
          </cell>
          <cell r="I29">
            <v>16.55</v>
          </cell>
          <cell r="J29">
            <v>22.69</v>
          </cell>
          <cell r="K29">
            <v>16.55</v>
          </cell>
        </row>
        <row r="30">
          <cell r="A30">
            <v>90</v>
          </cell>
          <cell r="B30">
            <v>90.081999999999994</v>
          </cell>
          <cell r="C30">
            <v>90</v>
          </cell>
          <cell r="D30">
            <v>24</v>
          </cell>
          <cell r="E30">
            <v>82</v>
          </cell>
          <cell r="F30">
            <v>4</v>
          </cell>
          <cell r="G30" t="str">
            <v>Ondřej HORYCH</v>
          </cell>
          <cell r="H30" t="str">
            <v>HZS Karlovarského kraje</v>
          </cell>
          <cell r="I30">
            <v>19.440000000000001</v>
          </cell>
          <cell r="J30">
            <v>17.850000000000001</v>
          </cell>
          <cell r="K30">
            <v>17.850000000000001</v>
          </cell>
        </row>
        <row r="31">
          <cell r="A31">
            <v>63</v>
          </cell>
          <cell r="B31">
            <v>63.097000000000001</v>
          </cell>
          <cell r="C31">
            <v>63</v>
          </cell>
          <cell r="D31">
            <v>25</v>
          </cell>
          <cell r="E31">
            <v>97</v>
          </cell>
          <cell r="F31">
            <v>1</v>
          </cell>
          <cell r="G31" t="str">
            <v>Pavel BERNHAUER</v>
          </cell>
          <cell r="H31" t="str">
            <v>HZS Olomouckého kraje</v>
          </cell>
          <cell r="I31">
            <v>16.54</v>
          </cell>
          <cell r="J31">
            <v>16.920000000000002</v>
          </cell>
          <cell r="K31">
            <v>16.54</v>
          </cell>
        </row>
        <row r="32">
          <cell r="A32">
            <v>105</v>
          </cell>
          <cell r="B32">
            <v>105.102</v>
          </cell>
          <cell r="C32">
            <v>105</v>
          </cell>
          <cell r="D32">
            <v>26</v>
          </cell>
          <cell r="E32">
            <v>102</v>
          </cell>
          <cell r="F32">
            <v>2</v>
          </cell>
          <cell r="G32" t="str">
            <v>Josef DORČÁK</v>
          </cell>
          <cell r="H32" t="str">
            <v>HZS podniku DEZA, a.s.</v>
          </cell>
          <cell r="I32">
            <v>20.82</v>
          </cell>
          <cell r="J32">
            <v>19.579999999999998</v>
          </cell>
          <cell r="K32">
            <v>19.579999999999998</v>
          </cell>
        </row>
        <row r="33">
          <cell r="A33">
            <v>100</v>
          </cell>
          <cell r="B33">
            <v>100.116</v>
          </cell>
          <cell r="C33">
            <v>100</v>
          </cell>
          <cell r="D33">
            <v>27</v>
          </cell>
          <cell r="E33">
            <v>116</v>
          </cell>
          <cell r="F33">
            <v>3</v>
          </cell>
          <cell r="G33" t="str">
            <v>Dušan JIČÍNSKÝ</v>
          </cell>
          <cell r="H33" t="str">
            <v>HZS Královéhradeckého kraje</v>
          </cell>
          <cell r="I33">
            <v>18.73</v>
          </cell>
          <cell r="J33">
            <v>99.99</v>
          </cell>
          <cell r="K33">
            <v>18.73</v>
          </cell>
        </row>
        <row r="34">
          <cell r="A34">
            <v>89</v>
          </cell>
          <cell r="B34">
            <v>89.122</v>
          </cell>
          <cell r="C34">
            <v>89</v>
          </cell>
          <cell r="D34">
            <v>28</v>
          </cell>
          <cell r="E34">
            <v>122</v>
          </cell>
          <cell r="F34">
            <v>4</v>
          </cell>
          <cell r="G34" t="str">
            <v>Vladislav FILIP</v>
          </cell>
          <cell r="H34" t="str">
            <v>HZS Středočeského kraje</v>
          </cell>
          <cell r="I34">
            <v>19.66</v>
          </cell>
          <cell r="J34">
            <v>17.82</v>
          </cell>
          <cell r="K34">
            <v>17.82</v>
          </cell>
        </row>
        <row r="35">
          <cell r="A35">
            <v>25</v>
          </cell>
          <cell r="B35">
            <v>25.132000000000001</v>
          </cell>
          <cell r="C35">
            <v>25</v>
          </cell>
          <cell r="D35">
            <v>29</v>
          </cell>
          <cell r="E35">
            <v>132</v>
          </cell>
          <cell r="F35">
            <v>1</v>
          </cell>
          <cell r="G35" t="str">
            <v>Jan HŮLA</v>
          </cell>
          <cell r="H35" t="str">
            <v>HZS Plzeňského kraje</v>
          </cell>
          <cell r="I35">
            <v>15.15</v>
          </cell>
          <cell r="J35">
            <v>99.99</v>
          </cell>
          <cell r="K35">
            <v>15.15</v>
          </cell>
        </row>
        <row r="36">
          <cell r="A36">
            <v>51</v>
          </cell>
          <cell r="B36">
            <v>51.143000000000001</v>
          </cell>
          <cell r="C36">
            <v>51</v>
          </cell>
          <cell r="D36">
            <v>30</v>
          </cell>
          <cell r="E36">
            <v>143</v>
          </cell>
          <cell r="F36">
            <v>2</v>
          </cell>
          <cell r="G36" t="str">
            <v>Michal ČERNOVSKÝ</v>
          </cell>
          <cell r="H36" t="str">
            <v>HZS Jihočeského kraje</v>
          </cell>
          <cell r="I36">
            <v>16.22</v>
          </cell>
          <cell r="J36">
            <v>16.079999999999998</v>
          </cell>
          <cell r="K36">
            <v>16.079999999999998</v>
          </cell>
        </row>
        <row r="37">
          <cell r="A37">
            <v>59</v>
          </cell>
          <cell r="B37">
            <v>59.003999999999998</v>
          </cell>
          <cell r="C37">
            <v>59</v>
          </cell>
          <cell r="D37">
            <v>31</v>
          </cell>
          <cell r="E37">
            <v>4</v>
          </cell>
          <cell r="F37">
            <v>3</v>
          </cell>
          <cell r="G37" t="str">
            <v>Jakub ZAJAN</v>
          </cell>
          <cell r="H37" t="str">
            <v>HZS hlavního města Prahy</v>
          </cell>
          <cell r="I37">
            <v>16.399999999999999</v>
          </cell>
          <cell r="J37">
            <v>22.17</v>
          </cell>
          <cell r="K37">
            <v>16.399999999999999</v>
          </cell>
        </row>
        <row r="38">
          <cell r="A38">
            <v>46</v>
          </cell>
          <cell r="B38">
            <v>46.014000000000003</v>
          </cell>
          <cell r="C38">
            <v>46</v>
          </cell>
          <cell r="D38">
            <v>32</v>
          </cell>
          <cell r="E38">
            <v>14</v>
          </cell>
          <cell r="F38">
            <v>4</v>
          </cell>
          <cell r="G38" t="str">
            <v>Marek PAVELKA</v>
          </cell>
          <cell r="H38" t="str">
            <v>HZS Zlínského kraje</v>
          </cell>
          <cell r="I38">
            <v>15.98</v>
          </cell>
          <cell r="J38">
            <v>15.76</v>
          </cell>
          <cell r="K38">
            <v>15.76</v>
          </cell>
        </row>
        <row r="39">
          <cell r="A39">
            <v>106</v>
          </cell>
          <cell r="B39">
            <v>106.024</v>
          </cell>
          <cell r="C39">
            <v>106</v>
          </cell>
          <cell r="D39">
            <v>33</v>
          </cell>
          <cell r="E39">
            <v>24</v>
          </cell>
          <cell r="F39">
            <v>1</v>
          </cell>
          <cell r="G39" t="str">
            <v>Jaroslav KREJČÍK</v>
          </cell>
          <cell r="H39" t="str">
            <v>HZS Libereckého kraje</v>
          </cell>
          <cell r="I39">
            <v>23.16</v>
          </cell>
          <cell r="J39">
            <v>20.12</v>
          </cell>
          <cell r="K39">
            <v>20.12</v>
          </cell>
        </row>
        <row r="40">
          <cell r="A40">
            <v>66</v>
          </cell>
          <cell r="B40">
            <v>66.031999999999996</v>
          </cell>
          <cell r="C40">
            <v>66</v>
          </cell>
          <cell r="D40">
            <v>34</v>
          </cell>
          <cell r="E40">
            <v>32</v>
          </cell>
          <cell r="F40">
            <v>2</v>
          </cell>
          <cell r="G40" t="str">
            <v>Martin BÍLEK</v>
          </cell>
          <cell r="H40" t="str">
            <v>HZS Jihomoravského kraje</v>
          </cell>
          <cell r="I40">
            <v>17.48</v>
          </cell>
          <cell r="J40">
            <v>16.559999999999999</v>
          </cell>
          <cell r="K40">
            <v>16.559999999999999</v>
          </cell>
        </row>
        <row r="41">
          <cell r="A41">
            <v>94</v>
          </cell>
          <cell r="B41">
            <v>94.043000000000006</v>
          </cell>
          <cell r="C41">
            <v>94</v>
          </cell>
          <cell r="D41">
            <v>35</v>
          </cell>
          <cell r="E41">
            <v>43</v>
          </cell>
          <cell r="F41">
            <v>3</v>
          </cell>
          <cell r="G41" t="str">
            <v>Lukáš BEER</v>
          </cell>
          <cell r="H41" t="str">
            <v>HZS Pardubického kraje</v>
          </cell>
          <cell r="I41">
            <v>19.04</v>
          </cell>
          <cell r="J41">
            <v>18.13</v>
          </cell>
          <cell r="K41">
            <v>18.13</v>
          </cell>
        </row>
        <row r="42">
          <cell r="A42">
            <v>26</v>
          </cell>
          <cell r="B42">
            <v>26.053000000000001</v>
          </cell>
          <cell r="C42">
            <v>26</v>
          </cell>
          <cell r="D42">
            <v>36</v>
          </cell>
          <cell r="E42">
            <v>53</v>
          </cell>
          <cell r="F42">
            <v>4</v>
          </cell>
          <cell r="G42" t="str">
            <v>Michal ČEKAL</v>
          </cell>
          <cell r="H42" t="str">
            <v>HZS kraje Vysočina</v>
          </cell>
          <cell r="I42">
            <v>15.19</v>
          </cell>
          <cell r="J42">
            <v>15.8</v>
          </cell>
          <cell r="K42">
            <v>15.19</v>
          </cell>
        </row>
        <row r="43">
          <cell r="A43">
            <v>47</v>
          </cell>
          <cell r="B43">
            <v>47.063000000000002</v>
          </cell>
          <cell r="C43">
            <v>47</v>
          </cell>
          <cell r="D43">
            <v>37</v>
          </cell>
          <cell r="E43">
            <v>63</v>
          </cell>
          <cell r="F43">
            <v>1</v>
          </cell>
          <cell r="G43" t="str">
            <v>Jakub ARVAI</v>
          </cell>
          <cell r="H43" t="str">
            <v>HZS Moravskoslezského kraje</v>
          </cell>
          <cell r="I43">
            <v>16.32</v>
          </cell>
          <cell r="J43">
            <v>15.76</v>
          </cell>
          <cell r="K43">
            <v>15.76</v>
          </cell>
        </row>
        <row r="44">
          <cell r="A44">
            <v>91</v>
          </cell>
          <cell r="B44">
            <v>91.072999999999993</v>
          </cell>
          <cell r="C44">
            <v>91</v>
          </cell>
          <cell r="D44">
            <v>38</v>
          </cell>
          <cell r="E44">
            <v>73</v>
          </cell>
          <cell r="F44">
            <v>2</v>
          </cell>
          <cell r="G44" t="str">
            <v>Václav ŠEINER</v>
          </cell>
          <cell r="H44" t="str">
            <v>HZS Ústeckého kraje</v>
          </cell>
          <cell r="I44">
            <v>17.88</v>
          </cell>
          <cell r="J44">
            <v>18.02</v>
          </cell>
          <cell r="K44">
            <v>17.88</v>
          </cell>
        </row>
        <row r="45">
          <cell r="A45">
            <v>96</v>
          </cell>
          <cell r="B45">
            <v>96.082999999999998</v>
          </cell>
          <cell r="C45">
            <v>96</v>
          </cell>
          <cell r="D45">
            <v>39</v>
          </cell>
          <cell r="E45">
            <v>83</v>
          </cell>
          <cell r="F45">
            <v>3</v>
          </cell>
          <cell r="G45" t="str">
            <v>Roman KRUMPHANZL</v>
          </cell>
          <cell r="H45" t="str">
            <v>HZS Karlovarského kraje</v>
          </cell>
          <cell r="I45">
            <v>18.239999999999998</v>
          </cell>
          <cell r="J45">
            <v>18.96</v>
          </cell>
          <cell r="K45">
            <v>18.239999999999998</v>
          </cell>
        </row>
        <row r="46">
          <cell r="A46">
            <v>67</v>
          </cell>
          <cell r="B46">
            <v>67.097999999999999</v>
          </cell>
          <cell r="C46">
            <v>67</v>
          </cell>
          <cell r="D46">
            <v>40</v>
          </cell>
          <cell r="E46">
            <v>98</v>
          </cell>
          <cell r="F46">
            <v>4</v>
          </cell>
          <cell r="G46" t="str">
            <v>Marek BIA</v>
          </cell>
          <cell r="H46" t="str">
            <v>HZS Olomouckého kraje</v>
          </cell>
          <cell r="I46">
            <v>18.48</v>
          </cell>
          <cell r="J46">
            <v>16.57</v>
          </cell>
          <cell r="K46">
            <v>16.57</v>
          </cell>
        </row>
        <row r="47">
          <cell r="A47">
            <v>107</v>
          </cell>
          <cell r="B47">
            <v>107.10299999999999</v>
          </cell>
          <cell r="C47">
            <v>107</v>
          </cell>
          <cell r="D47">
            <v>41</v>
          </cell>
          <cell r="E47">
            <v>103</v>
          </cell>
          <cell r="F47">
            <v>1</v>
          </cell>
          <cell r="G47" t="str">
            <v>Radek PIVKO</v>
          </cell>
          <cell r="H47" t="str">
            <v>HZS podniku DEZA, a.s.</v>
          </cell>
          <cell r="I47">
            <v>20.13</v>
          </cell>
          <cell r="J47">
            <v>20.239999999999998</v>
          </cell>
          <cell r="K47">
            <v>20.13</v>
          </cell>
        </row>
        <row r="48">
          <cell r="A48">
            <v>40</v>
          </cell>
          <cell r="B48">
            <v>40.113</v>
          </cell>
          <cell r="C48">
            <v>40</v>
          </cell>
          <cell r="D48">
            <v>42</v>
          </cell>
          <cell r="E48">
            <v>113</v>
          </cell>
          <cell r="F48">
            <v>2</v>
          </cell>
          <cell r="G48" t="str">
            <v>Jiří VOLF</v>
          </cell>
          <cell r="H48" t="str">
            <v>HZS Královéhradeckého kraje</v>
          </cell>
          <cell r="I48">
            <v>16.14</v>
          </cell>
          <cell r="J48">
            <v>15.51</v>
          </cell>
          <cell r="K48">
            <v>15.51</v>
          </cell>
        </row>
        <row r="49">
          <cell r="A49">
            <v>87</v>
          </cell>
          <cell r="B49">
            <v>87.123000000000005</v>
          </cell>
          <cell r="C49">
            <v>87</v>
          </cell>
          <cell r="D49">
            <v>43</v>
          </cell>
          <cell r="E49">
            <v>123</v>
          </cell>
          <cell r="F49">
            <v>3</v>
          </cell>
          <cell r="G49" t="str">
            <v>Václav ŘÍHA</v>
          </cell>
          <cell r="H49" t="str">
            <v>HZS Středočeského kraje</v>
          </cell>
          <cell r="I49">
            <v>17.84</v>
          </cell>
          <cell r="J49">
            <v>17.52</v>
          </cell>
          <cell r="K49">
            <v>17.52</v>
          </cell>
        </row>
        <row r="50">
          <cell r="A50">
            <v>32</v>
          </cell>
          <cell r="B50">
            <v>32.134</v>
          </cell>
          <cell r="C50">
            <v>32</v>
          </cell>
          <cell r="D50">
            <v>44</v>
          </cell>
          <cell r="E50">
            <v>134</v>
          </cell>
          <cell r="F50">
            <v>4</v>
          </cell>
          <cell r="G50" t="str">
            <v>Martin PROVAZNÍK</v>
          </cell>
          <cell r="H50" t="str">
            <v>HZS Plzeňského kraje</v>
          </cell>
          <cell r="I50">
            <v>15.24</v>
          </cell>
          <cell r="J50">
            <v>15.28</v>
          </cell>
          <cell r="K50">
            <v>15.24</v>
          </cell>
        </row>
        <row r="51">
          <cell r="A51">
            <v>75</v>
          </cell>
          <cell r="B51">
            <v>75.149000000000001</v>
          </cell>
          <cell r="C51">
            <v>75</v>
          </cell>
          <cell r="D51">
            <v>45</v>
          </cell>
          <cell r="E51">
            <v>149</v>
          </cell>
          <cell r="F51">
            <v>1</v>
          </cell>
          <cell r="G51" t="str">
            <v>Pavel JANŮ</v>
          </cell>
          <cell r="H51" t="str">
            <v>HZS Jihočeského kraje</v>
          </cell>
          <cell r="I51">
            <v>16.82</v>
          </cell>
          <cell r="J51">
            <v>17.14</v>
          </cell>
          <cell r="K51">
            <v>16.82</v>
          </cell>
        </row>
        <row r="52">
          <cell r="A52">
            <v>54</v>
          </cell>
          <cell r="B52">
            <v>54.01</v>
          </cell>
          <cell r="C52">
            <v>54</v>
          </cell>
          <cell r="D52">
            <v>46</v>
          </cell>
          <cell r="E52">
            <v>10</v>
          </cell>
          <cell r="F52">
            <v>2</v>
          </cell>
          <cell r="G52" t="str">
            <v>Martin ŠEVC</v>
          </cell>
          <cell r="H52" t="str">
            <v>HZS hlavního města Prahy</v>
          </cell>
          <cell r="I52">
            <v>17.68</v>
          </cell>
          <cell r="J52">
            <v>16.260000000000002</v>
          </cell>
          <cell r="K52">
            <v>16.260000000000002</v>
          </cell>
        </row>
        <row r="53">
          <cell r="A53">
            <v>28</v>
          </cell>
          <cell r="B53">
            <v>28.012</v>
          </cell>
          <cell r="C53">
            <v>28</v>
          </cell>
          <cell r="D53">
            <v>47</v>
          </cell>
          <cell r="E53">
            <v>12</v>
          </cell>
          <cell r="F53">
            <v>3</v>
          </cell>
          <cell r="G53" t="str">
            <v>Petr KYNĚRA</v>
          </cell>
          <cell r="H53" t="str">
            <v>HZS Zlínského kraje</v>
          </cell>
          <cell r="I53">
            <v>15.21</v>
          </cell>
          <cell r="J53">
            <v>15.96</v>
          </cell>
          <cell r="K53">
            <v>15.21</v>
          </cell>
        </row>
        <row r="54">
          <cell r="A54">
            <v>114</v>
          </cell>
          <cell r="B54">
            <v>114.02500000000001</v>
          </cell>
          <cell r="C54">
            <v>114</v>
          </cell>
          <cell r="D54">
            <v>48</v>
          </cell>
          <cell r="E54">
            <v>25</v>
          </cell>
          <cell r="F54">
            <v>4</v>
          </cell>
          <cell r="G54" t="str">
            <v>Vladimír NOVOTNÝ</v>
          </cell>
          <cell r="H54" t="str">
            <v>HZS Libereckého kraje</v>
          </cell>
          <cell r="I54">
            <v>23.57</v>
          </cell>
          <cell r="J54">
            <v>27.57</v>
          </cell>
          <cell r="K54">
            <v>23.57</v>
          </cell>
        </row>
        <row r="55">
          <cell r="A55">
            <v>70</v>
          </cell>
          <cell r="B55">
            <v>70.034000000000006</v>
          </cell>
          <cell r="C55">
            <v>70</v>
          </cell>
          <cell r="D55">
            <v>49</v>
          </cell>
          <cell r="E55">
            <v>34</v>
          </cell>
          <cell r="F55">
            <v>1</v>
          </cell>
          <cell r="G55" t="str">
            <v>Radim ČECH</v>
          </cell>
          <cell r="H55" t="str">
            <v>HZS Jihomoravského kraje</v>
          </cell>
          <cell r="I55">
            <v>16.7</v>
          </cell>
          <cell r="J55">
            <v>16.690000000000001</v>
          </cell>
          <cell r="K55">
            <v>16.690000000000001</v>
          </cell>
        </row>
        <row r="56">
          <cell r="A56">
            <v>109</v>
          </cell>
          <cell r="B56">
            <v>109.044</v>
          </cell>
          <cell r="C56">
            <v>109</v>
          </cell>
          <cell r="D56">
            <v>50</v>
          </cell>
          <cell r="E56">
            <v>44</v>
          </cell>
          <cell r="F56">
            <v>2</v>
          </cell>
          <cell r="G56" t="str">
            <v>Pavel KADLEC</v>
          </cell>
          <cell r="H56" t="str">
            <v>HZS Pardubického kraje</v>
          </cell>
          <cell r="I56">
            <v>22.71</v>
          </cell>
          <cell r="J56">
            <v>20.16</v>
          </cell>
          <cell r="K56">
            <v>20.16</v>
          </cell>
        </row>
        <row r="57">
          <cell r="A57">
            <v>20</v>
          </cell>
          <cell r="B57">
            <v>20.053999999999998</v>
          </cell>
          <cell r="C57">
            <v>20</v>
          </cell>
          <cell r="D57">
            <v>51</v>
          </cell>
          <cell r="E57">
            <v>54</v>
          </cell>
          <cell r="F57">
            <v>3</v>
          </cell>
          <cell r="G57" t="str">
            <v>Lukáš HONS</v>
          </cell>
          <cell r="H57" t="str">
            <v>HZS kraje Vysočina</v>
          </cell>
          <cell r="I57">
            <v>15.31</v>
          </cell>
          <cell r="J57">
            <v>15.04</v>
          </cell>
          <cell r="K57">
            <v>15.04</v>
          </cell>
        </row>
        <row r="58">
          <cell r="A58">
            <v>7</v>
          </cell>
          <cell r="B58">
            <v>7.0640000000000001</v>
          </cell>
          <cell r="C58">
            <v>7</v>
          </cell>
          <cell r="D58">
            <v>52</v>
          </cell>
          <cell r="E58">
            <v>64</v>
          </cell>
          <cell r="F58">
            <v>4</v>
          </cell>
          <cell r="G58" t="str">
            <v>Adam HRBÁČ</v>
          </cell>
          <cell r="H58" t="str">
            <v>HZS Moravskoslezského kraje</v>
          </cell>
          <cell r="I58">
            <v>14.86</v>
          </cell>
          <cell r="J58">
            <v>14.58</v>
          </cell>
          <cell r="K58">
            <v>14.58</v>
          </cell>
        </row>
        <row r="59">
          <cell r="A59">
            <v>71</v>
          </cell>
          <cell r="B59">
            <v>71.073999999999998</v>
          </cell>
          <cell r="C59">
            <v>71</v>
          </cell>
          <cell r="D59">
            <v>53</v>
          </cell>
          <cell r="E59">
            <v>74</v>
          </cell>
          <cell r="F59">
            <v>1</v>
          </cell>
          <cell r="G59" t="str">
            <v>David SOMOL</v>
          </cell>
          <cell r="H59" t="str">
            <v>HZS Ústeckého kraje</v>
          </cell>
          <cell r="I59">
            <v>16.690000000000001</v>
          </cell>
          <cell r="J59">
            <v>17.02</v>
          </cell>
          <cell r="K59">
            <v>16.690000000000001</v>
          </cell>
        </row>
        <row r="60">
          <cell r="A60">
            <v>64</v>
          </cell>
          <cell r="B60">
            <v>64.084000000000003</v>
          </cell>
          <cell r="C60">
            <v>64</v>
          </cell>
          <cell r="D60">
            <v>54</v>
          </cell>
          <cell r="E60">
            <v>84</v>
          </cell>
          <cell r="F60">
            <v>2</v>
          </cell>
          <cell r="G60" t="str">
            <v>Daniel MOTTL</v>
          </cell>
          <cell r="H60" t="str">
            <v>HZS Karlovarského kraje</v>
          </cell>
          <cell r="I60">
            <v>16.87</v>
          </cell>
          <cell r="J60">
            <v>16.55</v>
          </cell>
          <cell r="K60">
            <v>16.55</v>
          </cell>
        </row>
        <row r="61">
          <cell r="A61">
            <v>61</v>
          </cell>
          <cell r="B61">
            <v>61.093000000000004</v>
          </cell>
          <cell r="C61">
            <v>61</v>
          </cell>
          <cell r="D61">
            <v>55</v>
          </cell>
          <cell r="E61">
            <v>93</v>
          </cell>
          <cell r="F61">
            <v>3</v>
          </cell>
          <cell r="G61" t="str">
            <v>Václav BLAŽEK</v>
          </cell>
          <cell r="H61" t="str">
            <v>HZS Olomouckého kraje</v>
          </cell>
          <cell r="I61">
            <v>21.04</v>
          </cell>
          <cell r="J61">
            <v>16.510000000000002</v>
          </cell>
          <cell r="K61">
            <v>16.510000000000002</v>
          </cell>
        </row>
        <row r="62">
          <cell r="A62">
            <v>111</v>
          </cell>
          <cell r="B62">
            <v>111.104</v>
          </cell>
          <cell r="C62">
            <v>111</v>
          </cell>
          <cell r="D62">
            <v>56</v>
          </cell>
          <cell r="E62">
            <v>104</v>
          </cell>
          <cell r="F62">
            <v>4</v>
          </cell>
          <cell r="G62" t="str">
            <v>Lukáš DOBEŠ</v>
          </cell>
          <cell r="H62" t="str">
            <v>HZS podniku DEZA, a.s.</v>
          </cell>
          <cell r="I62">
            <v>20.37</v>
          </cell>
          <cell r="J62">
            <v>20.329999999999998</v>
          </cell>
          <cell r="K62">
            <v>20.329999999999998</v>
          </cell>
        </row>
        <row r="63">
          <cell r="A63">
            <v>15</v>
          </cell>
          <cell r="B63">
            <v>15.114000000000001</v>
          </cell>
          <cell r="C63">
            <v>15</v>
          </cell>
          <cell r="D63">
            <v>57</v>
          </cell>
          <cell r="E63">
            <v>114</v>
          </cell>
          <cell r="F63">
            <v>1</v>
          </cell>
          <cell r="G63" t="str">
            <v>Petr MAŘAN</v>
          </cell>
          <cell r="H63" t="str">
            <v>HZS Královéhradeckého kraje</v>
          </cell>
          <cell r="I63">
            <v>15.18</v>
          </cell>
          <cell r="J63">
            <v>14.84</v>
          </cell>
          <cell r="K63">
            <v>14.84</v>
          </cell>
        </row>
        <row r="64">
          <cell r="A64">
            <v>18</v>
          </cell>
          <cell r="B64">
            <v>18.123999999999999</v>
          </cell>
          <cell r="C64">
            <v>18</v>
          </cell>
          <cell r="D64">
            <v>58</v>
          </cell>
          <cell r="E64">
            <v>124</v>
          </cell>
          <cell r="F64">
            <v>2</v>
          </cell>
          <cell r="G64" t="str">
            <v>Milan TŮMA</v>
          </cell>
          <cell r="H64" t="str">
            <v>HZS Středočeského kraje</v>
          </cell>
          <cell r="I64">
            <v>16.03</v>
          </cell>
          <cell r="J64">
            <v>14.96</v>
          </cell>
          <cell r="K64">
            <v>14.96</v>
          </cell>
        </row>
        <row r="65">
          <cell r="A65">
            <v>29</v>
          </cell>
          <cell r="B65">
            <v>29.135999999999999</v>
          </cell>
          <cell r="C65">
            <v>29</v>
          </cell>
          <cell r="D65">
            <v>59</v>
          </cell>
          <cell r="E65">
            <v>136</v>
          </cell>
          <cell r="F65">
            <v>3</v>
          </cell>
          <cell r="G65" t="str">
            <v>Jaroslav HRDLIČKA</v>
          </cell>
          <cell r="H65" t="str">
            <v>HZS Plzeňského kraje</v>
          </cell>
          <cell r="I65">
            <v>15.21</v>
          </cell>
          <cell r="J65">
            <v>99.99</v>
          </cell>
          <cell r="K65">
            <v>15.21</v>
          </cell>
        </row>
        <row r="66">
          <cell r="A66">
            <v>50</v>
          </cell>
          <cell r="B66">
            <v>50.145000000000003</v>
          </cell>
          <cell r="C66">
            <v>50</v>
          </cell>
          <cell r="D66">
            <v>60</v>
          </cell>
          <cell r="E66">
            <v>145</v>
          </cell>
          <cell r="F66">
            <v>4</v>
          </cell>
          <cell r="G66" t="str">
            <v>Michal DOKTOR</v>
          </cell>
          <cell r="H66" t="str">
            <v>HZS Jihočeského kraje</v>
          </cell>
          <cell r="I66">
            <v>16.059999999999999</v>
          </cell>
          <cell r="J66">
            <v>17.420000000000002</v>
          </cell>
          <cell r="K66">
            <v>16.059999999999999</v>
          </cell>
        </row>
        <row r="67">
          <cell r="A67">
            <v>78</v>
          </cell>
          <cell r="B67">
            <v>78.006</v>
          </cell>
          <cell r="C67">
            <v>78</v>
          </cell>
          <cell r="D67">
            <v>61</v>
          </cell>
          <cell r="E67">
            <v>6</v>
          </cell>
          <cell r="F67">
            <v>1</v>
          </cell>
          <cell r="G67" t="str">
            <v>Ladislav VOBEJDA</v>
          </cell>
          <cell r="H67" t="str">
            <v>HZS hlavního města Prahy</v>
          </cell>
          <cell r="I67">
            <v>17.37</v>
          </cell>
          <cell r="J67">
            <v>16.88</v>
          </cell>
          <cell r="K67">
            <v>16.88</v>
          </cell>
        </row>
        <row r="68">
          <cell r="A68">
            <v>21</v>
          </cell>
          <cell r="B68">
            <v>21.010999999999999</v>
          </cell>
          <cell r="C68">
            <v>21</v>
          </cell>
          <cell r="D68">
            <v>62</v>
          </cell>
          <cell r="E68">
            <v>11</v>
          </cell>
          <cell r="F68">
            <v>2</v>
          </cell>
          <cell r="G68" t="str">
            <v>Marek TYKAL</v>
          </cell>
          <cell r="H68" t="str">
            <v>HZS Zlínského kraje</v>
          </cell>
          <cell r="I68">
            <v>17.489999999999998</v>
          </cell>
          <cell r="J68">
            <v>15.08</v>
          </cell>
          <cell r="K68">
            <v>15.08</v>
          </cell>
        </row>
        <row r="69">
          <cell r="A69">
            <v>37</v>
          </cell>
          <cell r="B69">
            <v>37.026000000000003</v>
          </cell>
          <cell r="C69">
            <v>37</v>
          </cell>
          <cell r="D69">
            <v>63</v>
          </cell>
          <cell r="E69">
            <v>26</v>
          </cell>
          <cell r="F69">
            <v>3</v>
          </cell>
          <cell r="G69" t="str">
            <v>Martin KULHAVÝ</v>
          </cell>
          <cell r="H69" t="str">
            <v>HZS Libereckého kraje</v>
          </cell>
          <cell r="I69">
            <v>15.45</v>
          </cell>
          <cell r="J69">
            <v>15.51</v>
          </cell>
          <cell r="K69">
            <v>15.45</v>
          </cell>
        </row>
        <row r="70">
          <cell r="A70">
            <v>53</v>
          </cell>
          <cell r="B70">
            <v>53.034999999999997</v>
          </cell>
          <cell r="C70">
            <v>53</v>
          </cell>
          <cell r="D70">
            <v>64</v>
          </cell>
          <cell r="E70">
            <v>35</v>
          </cell>
          <cell r="F70">
            <v>4</v>
          </cell>
          <cell r="G70" t="str">
            <v>Josef PĚNČA</v>
          </cell>
          <cell r="H70" t="str">
            <v>HZS Jihomoravského kraje</v>
          </cell>
          <cell r="I70">
            <v>16.23</v>
          </cell>
          <cell r="J70">
            <v>16.29</v>
          </cell>
          <cell r="K70">
            <v>16.23</v>
          </cell>
        </row>
        <row r="71">
          <cell r="A71">
            <v>57</v>
          </cell>
          <cell r="B71">
            <v>57.045000000000002</v>
          </cell>
          <cell r="C71">
            <v>57</v>
          </cell>
          <cell r="D71">
            <v>65</v>
          </cell>
          <cell r="E71">
            <v>45</v>
          </cell>
          <cell r="F71">
            <v>1</v>
          </cell>
          <cell r="G71" t="str">
            <v>Lukáš FLACH</v>
          </cell>
          <cell r="H71" t="str">
            <v>HZS Pardubického kraje</v>
          </cell>
          <cell r="I71">
            <v>16.329999999999998</v>
          </cell>
          <cell r="J71">
            <v>16.7</v>
          </cell>
          <cell r="K71">
            <v>16.329999999999998</v>
          </cell>
        </row>
        <row r="72">
          <cell r="A72">
            <v>13</v>
          </cell>
          <cell r="B72">
            <v>13.055</v>
          </cell>
          <cell r="C72">
            <v>13</v>
          </cell>
          <cell r="D72">
            <v>66</v>
          </cell>
          <cell r="E72">
            <v>55</v>
          </cell>
          <cell r="F72">
            <v>2</v>
          </cell>
          <cell r="G72" t="str">
            <v>Vojtěch FILA</v>
          </cell>
          <cell r="H72" t="str">
            <v>HZS kraje Vysočina</v>
          </cell>
          <cell r="I72">
            <v>14.96</v>
          </cell>
          <cell r="J72">
            <v>14.7</v>
          </cell>
          <cell r="K72">
            <v>14.7</v>
          </cell>
        </row>
        <row r="73">
          <cell r="A73">
            <v>45</v>
          </cell>
          <cell r="B73">
            <v>45.067999999999998</v>
          </cell>
          <cell r="C73">
            <v>45</v>
          </cell>
          <cell r="D73">
            <v>67</v>
          </cell>
          <cell r="E73">
            <v>68</v>
          </cell>
          <cell r="F73">
            <v>3</v>
          </cell>
          <cell r="G73" t="str">
            <v>Libor MROZOWSKI</v>
          </cell>
          <cell r="H73" t="str">
            <v>HZS Moravskoslezského kraje</v>
          </cell>
          <cell r="I73">
            <v>15.73</v>
          </cell>
          <cell r="J73">
            <v>99.99</v>
          </cell>
          <cell r="K73">
            <v>15.73</v>
          </cell>
        </row>
        <row r="74">
          <cell r="A74">
            <v>2</v>
          </cell>
          <cell r="B74">
            <v>2.0750000000000002</v>
          </cell>
          <cell r="C74">
            <v>2</v>
          </cell>
          <cell r="D74">
            <v>68</v>
          </cell>
          <cell r="E74">
            <v>75</v>
          </cell>
          <cell r="F74">
            <v>4</v>
          </cell>
          <cell r="G74" t="str">
            <v>Jakub PĚKNÝ</v>
          </cell>
          <cell r="H74" t="str">
            <v>HZS Ústeckého kraje</v>
          </cell>
          <cell r="I74">
            <v>15.09</v>
          </cell>
          <cell r="J74">
            <v>13.67</v>
          </cell>
          <cell r="K74">
            <v>13.67</v>
          </cell>
        </row>
        <row r="75">
          <cell r="A75">
            <v>115</v>
          </cell>
          <cell r="B75">
            <v>115.087</v>
          </cell>
          <cell r="C75">
            <v>115</v>
          </cell>
          <cell r="D75">
            <v>69</v>
          </cell>
          <cell r="E75">
            <v>87</v>
          </cell>
          <cell r="F75">
            <v>1</v>
          </cell>
          <cell r="G75" t="str">
            <v>Ondřej KRBEC</v>
          </cell>
          <cell r="H75" t="str">
            <v>HZS Karlovarského kraje</v>
          </cell>
          <cell r="I75">
            <v>28.81</v>
          </cell>
          <cell r="J75">
            <v>28.86</v>
          </cell>
          <cell r="K75">
            <v>28.81</v>
          </cell>
        </row>
        <row r="76">
          <cell r="A76">
            <v>82</v>
          </cell>
          <cell r="B76">
            <v>82.090999999999994</v>
          </cell>
          <cell r="C76">
            <v>82</v>
          </cell>
          <cell r="D76">
            <v>70</v>
          </cell>
          <cell r="E76">
            <v>91</v>
          </cell>
          <cell r="F76">
            <v>2</v>
          </cell>
          <cell r="G76" t="str">
            <v>Zbyněk HRADIL</v>
          </cell>
          <cell r="H76" t="str">
            <v>HZS Olomouckého kraje</v>
          </cell>
          <cell r="I76">
            <v>17.47</v>
          </cell>
          <cell r="J76">
            <v>17.260000000000002</v>
          </cell>
          <cell r="K76">
            <v>17.260000000000002</v>
          </cell>
        </row>
        <row r="77">
          <cell r="A77">
            <v>112</v>
          </cell>
          <cell r="B77">
            <v>112.105</v>
          </cell>
          <cell r="C77">
            <v>112</v>
          </cell>
          <cell r="D77">
            <v>71</v>
          </cell>
          <cell r="E77">
            <v>105</v>
          </cell>
          <cell r="F77">
            <v>3</v>
          </cell>
          <cell r="G77" t="str">
            <v>Martin GÁŠEK</v>
          </cell>
          <cell r="H77" t="str">
            <v>HZS podniku DEZA, a.s.</v>
          </cell>
          <cell r="I77">
            <v>22.54</v>
          </cell>
          <cell r="J77">
            <v>20.66</v>
          </cell>
          <cell r="K77">
            <v>20.66</v>
          </cell>
        </row>
        <row r="78">
          <cell r="A78">
            <v>42</v>
          </cell>
          <cell r="B78">
            <v>42.115000000000002</v>
          </cell>
          <cell r="C78">
            <v>42</v>
          </cell>
          <cell r="D78">
            <v>72</v>
          </cell>
          <cell r="E78">
            <v>115</v>
          </cell>
          <cell r="F78">
            <v>4</v>
          </cell>
          <cell r="G78" t="str">
            <v>Jan KLOUČEK</v>
          </cell>
          <cell r="H78" t="str">
            <v>HZS Královéhradeckého kraje</v>
          </cell>
          <cell r="I78">
            <v>15.69</v>
          </cell>
          <cell r="J78">
            <v>15.59</v>
          </cell>
          <cell r="K78">
            <v>15.59</v>
          </cell>
        </row>
        <row r="79">
          <cell r="A79">
            <v>36</v>
          </cell>
          <cell r="B79">
            <v>36.125999999999998</v>
          </cell>
          <cell r="C79">
            <v>36</v>
          </cell>
          <cell r="D79">
            <v>73</v>
          </cell>
          <cell r="E79">
            <v>126</v>
          </cell>
          <cell r="F79">
            <v>1</v>
          </cell>
          <cell r="G79" t="str">
            <v>Radek VYVIAL</v>
          </cell>
          <cell r="H79" t="str">
            <v>HZS Středočeského kraje</v>
          </cell>
          <cell r="I79">
            <v>16.34</v>
          </cell>
          <cell r="J79">
            <v>15.37</v>
          </cell>
          <cell r="K79">
            <v>15.37</v>
          </cell>
        </row>
        <row r="80">
          <cell r="A80">
            <v>30</v>
          </cell>
          <cell r="B80">
            <v>30.137</v>
          </cell>
          <cell r="C80">
            <v>30</v>
          </cell>
          <cell r="D80">
            <v>74</v>
          </cell>
          <cell r="E80">
            <v>137</v>
          </cell>
          <cell r="F80">
            <v>2</v>
          </cell>
          <cell r="G80" t="str">
            <v>Vlastimil ŽÁK</v>
          </cell>
          <cell r="H80" t="str">
            <v>HZS Plzeňského kraje</v>
          </cell>
          <cell r="I80">
            <v>15.29</v>
          </cell>
          <cell r="J80">
            <v>15.22</v>
          </cell>
          <cell r="K80">
            <v>15.22</v>
          </cell>
        </row>
        <row r="81">
          <cell r="A81">
            <v>27</v>
          </cell>
          <cell r="B81">
            <v>27.141999999999999</v>
          </cell>
          <cell r="C81">
            <v>27</v>
          </cell>
          <cell r="D81">
            <v>75</v>
          </cell>
          <cell r="E81">
            <v>142</v>
          </cell>
          <cell r="F81">
            <v>3</v>
          </cell>
          <cell r="G81" t="str">
            <v>Radim ŠVEHLA</v>
          </cell>
          <cell r="H81" t="str">
            <v>HZS Jihočeského kraje</v>
          </cell>
          <cell r="I81">
            <v>15.46</v>
          </cell>
          <cell r="J81">
            <v>15.2</v>
          </cell>
          <cell r="K81">
            <v>15.2</v>
          </cell>
        </row>
        <row r="82">
          <cell r="A82">
            <v>60</v>
          </cell>
          <cell r="B82">
            <v>60.006999999999998</v>
          </cell>
          <cell r="C82">
            <v>60</v>
          </cell>
          <cell r="D82">
            <v>76</v>
          </cell>
          <cell r="E82">
            <v>7</v>
          </cell>
          <cell r="F82">
            <v>4</v>
          </cell>
          <cell r="G82" t="str">
            <v>Tomáš DANĚK</v>
          </cell>
          <cell r="H82" t="str">
            <v>HZS hlavního města Prahy</v>
          </cell>
          <cell r="I82">
            <v>16.489999999999998</v>
          </cell>
          <cell r="J82">
            <v>16.43</v>
          </cell>
          <cell r="K82">
            <v>16.43</v>
          </cell>
        </row>
        <row r="83">
          <cell r="A83">
            <v>31</v>
          </cell>
          <cell r="B83">
            <v>31.018000000000001</v>
          </cell>
          <cell r="C83">
            <v>31</v>
          </cell>
          <cell r="D83">
            <v>77</v>
          </cell>
          <cell r="E83">
            <v>18</v>
          </cell>
          <cell r="F83">
            <v>1</v>
          </cell>
          <cell r="G83" t="str">
            <v>Petr VACULÍN</v>
          </cell>
          <cell r="H83" t="str">
            <v>HZS Zlínského kraje</v>
          </cell>
          <cell r="I83">
            <v>16.8</v>
          </cell>
          <cell r="J83">
            <v>15.23</v>
          </cell>
          <cell r="K83">
            <v>15.23</v>
          </cell>
        </row>
        <row r="84">
          <cell r="A84">
            <v>121</v>
          </cell>
          <cell r="B84">
            <v>120.027</v>
          </cell>
          <cell r="C84">
            <v>120</v>
          </cell>
          <cell r="D84">
            <v>78</v>
          </cell>
          <cell r="E84">
            <v>27</v>
          </cell>
          <cell r="F84">
            <v>2</v>
          </cell>
          <cell r="G84" t="str">
            <v>Martin KAŠŤÁK</v>
          </cell>
          <cell r="H84" t="str">
            <v>HZS Libereckého kraje</v>
          </cell>
          <cell r="I84">
            <v>99.99</v>
          </cell>
          <cell r="J84">
            <v>99.99</v>
          </cell>
          <cell r="K84">
            <v>99.99</v>
          </cell>
        </row>
        <row r="85">
          <cell r="A85">
            <v>76</v>
          </cell>
          <cell r="B85">
            <v>76.037000000000006</v>
          </cell>
          <cell r="C85">
            <v>76</v>
          </cell>
          <cell r="D85">
            <v>79</v>
          </cell>
          <cell r="E85">
            <v>37</v>
          </cell>
          <cell r="F85">
            <v>3</v>
          </cell>
          <cell r="G85" t="str">
            <v>Jiří ŠKAROUPKA</v>
          </cell>
          <cell r="H85" t="str">
            <v>HZS Jihomoravského kraje</v>
          </cell>
          <cell r="I85">
            <v>17.66</v>
          </cell>
          <cell r="J85">
            <v>16.829999999999998</v>
          </cell>
          <cell r="K85">
            <v>16.829999999999998</v>
          </cell>
        </row>
        <row r="86">
          <cell r="A86">
            <v>97</v>
          </cell>
          <cell r="B86">
            <v>97.046000000000006</v>
          </cell>
          <cell r="C86">
            <v>97</v>
          </cell>
          <cell r="D86">
            <v>80</v>
          </cell>
          <cell r="E86">
            <v>46</v>
          </cell>
          <cell r="F86">
            <v>4</v>
          </cell>
          <cell r="G86" t="str">
            <v>Jan ŠTĚRBA</v>
          </cell>
          <cell r="H86" t="str">
            <v>HZS Pardubického kraje</v>
          </cell>
          <cell r="I86">
            <v>21.42</v>
          </cell>
          <cell r="J86">
            <v>18.260000000000002</v>
          </cell>
          <cell r="K86">
            <v>18.260000000000002</v>
          </cell>
        </row>
        <row r="87">
          <cell r="A87">
            <v>83</v>
          </cell>
          <cell r="B87">
            <v>83.055999999999997</v>
          </cell>
          <cell r="C87">
            <v>83</v>
          </cell>
          <cell r="D87">
            <v>81</v>
          </cell>
          <cell r="E87">
            <v>56</v>
          </cell>
          <cell r="F87">
            <v>1</v>
          </cell>
          <cell r="G87" t="str">
            <v>Luboš NAVRKAL</v>
          </cell>
          <cell r="H87" t="str">
            <v>HZS kraje Vysočina</v>
          </cell>
          <cell r="I87">
            <v>17.32</v>
          </cell>
          <cell r="J87">
            <v>20.34</v>
          </cell>
          <cell r="K87">
            <v>17.32</v>
          </cell>
        </row>
        <row r="88">
          <cell r="A88">
            <v>4</v>
          </cell>
          <cell r="B88">
            <v>4.0659999999999998</v>
          </cell>
          <cell r="C88">
            <v>4</v>
          </cell>
          <cell r="D88">
            <v>82</v>
          </cell>
          <cell r="E88">
            <v>66</v>
          </cell>
          <cell r="F88">
            <v>2</v>
          </cell>
          <cell r="G88" t="str">
            <v>Pavel MAŇAS</v>
          </cell>
          <cell r="H88" t="str">
            <v>HZS Moravskoslezského kraje</v>
          </cell>
          <cell r="I88">
            <v>14.26</v>
          </cell>
          <cell r="J88">
            <v>14.27</v>
          </cell>
          <cell r="K88">
            <v>14.26</v>
          </cell>
        </row>
        <row r="89">
          <cell r="A89">
            <v>84</v>
          </cell>
          <cell r="B89">
            <v>84.076999999999998</v>
          </cell>
          <cell r="C89">
            <v>84</v>
          </cell>
          <cell r="D89">
            <v>83</v>
          </cell>
          <cell r="E89">
            <v>77</v>
          </cell>
          <cell r="F89">
            <v>3</v>
          </cell>
          <cell r="G89" t="str">
            <v>Martin HOVORKA</v>
          </cell>
          <cell r="H89" t="str">
            <v>HZS Ústeckého kraje</v>
          </cell>
          <cell r="I89">
            <v>18.559999999999999</v>
          </cell>
          <cell r="J89">
            <v>17.36</v>
          </cell>
          <cell r="K89">
            <v>17.36</v>
          </cell>
        </row>
        <row r="90">
          <cell r="A90">
            <v>55</v>
          </cell>
          <cell r="B90">
            <v>55.088000000000001</v>
          </cell>
          <cell r="C90">
            <v>55</v>
          </cell>
          <cell r="D90">
            <v>84</v>
          </cell>
          <cell r="E90">
            <v>88</v>
          </cell>
          <cell r="F90">
            <v>4</v>
          </cell>
          <cell r="G90" t="str">
            <v>Petr SMOLÁK</v>
          </cell>
          <cell r="H90" t="str">
            <v>HZS Karlovarského kraje</v>
          </cell>
          <cell r="I90">
            <v>19.489999999999998</v>
          </cell>
          <cell r="J90">
            <v>16.27</v>
          </cell>
          <cell r="K90">
            <v>16.27</v>
          </cell>
        </row>
        <row r="91">
          <cell r="A91">
            <v>39</v>
          </cell>
          <cell r="B91">
            <v>39.1</v>
          </cell>
          <cell r="C91">
            <v>39</v>
          </cell>
          <cell r="D91">
            <v>85</v>
          </cell>
          <cell r="E91">
            <v>100</v>
          </cell>
          <cell r="F91">
            <v>1</v>
          </cell>
          <cell r="G91" t="str">
            <v>Jan ŠINDELKA</v>
          </cell>
          <cell r="H91" t="str">
            <v>HZS Olomouckého kraje</v>
          </cell>
          <cell r="I91">
            <v>15.95</v>
          </cell>
          <cell r="J91">
            <v>15.51</v>
          </cell>
          <cell r="K91">
            <v>15.51</v>
          </cell>
        </row>
        <row r="92">
          <cell r="A92">
            <v>72</v>
          </cell>
          <cell r="B92">
            <v>72.106999999999999</v>
          </cell>
          <cell r="C92">
            <v>72</v>
          </cell>
          <cell r="D92">
            <v>86</v>
          </cell>
          <cell r="E92">
            <v>107</v>
          </cell>
          <cell r="F92">
            <v>2</v>
          </cell>
          <cell r="G92" t="str">
            <v>František KUNOVSKÝ</v>
          </cell>
          <cell r="H92" t="str">
            <v>HZS podniku DEZA, a.s.</v>
          </cell>
          <cell r="I92">
            <v>17.05</v>
          </cell>
          <cell r="J92">
            <v>16.690000000000001</v>
          </cell>
          <cell r="K92">
            <v>16.690000000000001</v>
          </cell>
        </row>
        <row r="93">
          <cell r="A93">
            <v>10</v>
          </cell>
          <cell r="B93">
            <v>10.118</v>
          </cell>
          <cell r="C93">
            <v>10</v>
          </cell>
          <cell r="D93">
            <v>87</v>
          </cell>
          <cell r="E93">
            <v>118</v>
          </cell>
          <cell r="F93">
            <v>3</v>
          </cell>
          <cell r="G93" t="str">
            <v>Václav NOVOTNÝ</v>
          </cell>
          <cell r="H93" t="str">
            <v>HZS Královéhradeckého kraje</v>
          </cell>
          <cell r="I93">
            <v>15.82</v>
          </cell>
          <cell r="J93">
            <v>14.66</v>
          </cell>
          <cell r="K93">
            <v>14.66</v>
          </cell>
        </row>
        <row r="94">
          <cell r="A94">
            <v>48</v>
          </cell>
          <cell r="B94">
            <v>48.127000000000002</v>
          </cell>
          <cell r="C94">
            <v>48</v>
          </cell>
          <cell r="D94">
            <v>88</v>
          </cell>
          <cell r="E94">
            <v>127</v>
          </cell>
          <cell r="F94">
            <v>4</v>
          </cell>
          <cell r="G94" t="str">
            <v>Josef VLACH</v>
          </cell>
          <cell r="H94" t="str">
            <v>HZS Středočeského kraje</v>
          </cell>
          <cell r="I94">
            <v>16.190000000000001</v>
          </cell>
          <cell r="J94">
            <v>15.8</v>
          </cell>
          <cell r="K94">
            <v>15.8</v>
          </cell>
        </row>
        <row r="95">
          <cell r="A95">
            <v>6</v>
          </cell>
          <cell r="B95">
            <v>6.1379999999999999</v>
          </cell>
          <cell r="C95">
            <v>6</v>
          </cell>
          <cell r="D95">
            <v>89</v>
          </cell>
          <cell r="E95">
            <v>138</v>
          </cell>
          <cell r="F95">
            <v>1</v>
          </cell>
          <cell r="G95" t="str">
            <v>Milan NETRVAL</v>
          </cell>
          <cell r="H95" t="str">
            <v>HZS Plzeňského kraje</v>
          </cell>
          <cell r="I95">
            <v>14.61</v>
          </cell>
          <cell r="J95">
            <v>14.45</v>
          </cell>
          <cell r="K95">
            <v>14.45</v>
          </cell>
        </row>
        <row r="96">
          <cell r="A96">
            <v>43</v>
          </cell>
          <cell r="B96">
            <v>43.15</v>
          </cell>
          <cell r="C96">
            <v>43</v>
          </cell>
          <cell r="D96">
            <v>90</v>
          </cell>
          <cell r="E96">
            <v>150</v>
          </cell>
          <cell r="F96">
            <v>2</v>
          </cell>
          <cell r="G96" t="str">
            <v>Ivan PĚNČA</v>
          </cell>
          <cell r="H96" t="str">
            <v>HZS Jihočeského kraje</v>
          </cell>
          <cell r="I96">
            <v>16.170000000000002</v>
          </cell>
          <cell r="J96">
            <v>15.6</v>
          </cell>
          <cell r="K96">
            <v>15.6</v>
          </cell>
        </row>
        <row r="97">
          <cell r="A97">
            <v>34</v>
          </cell>
          <cell r="B97">
            <v>34.008000000000003</v>
          </cell>
          <cell r="C97">
            <v>34</v>
          </cell>
          <cell r="D97">
            <v>91</v>
          </cell>
          <cell r="E97">
            <v>8</v>
          </cell>
          <cell r="F97">
            <v>3</v>
          </cell>
          <cell r="G97" t="str">
            <v>Petr MIŘÁTSKÝ</v>
          </cell>
          <cell r="H97" t="str">
            <v>HZS hlavního města Prahy</v>
          </cell>
          <cell r="I97">
            <v>15.42</v>
          </cell>
          <cell r="J97">
            <v>15.31</v>
          </cell>
          <cell r="K97">
            <v>15.31</v>
          </cell>
        </row>
        <row r="98">
          <cell r="A98">
            <v>38</v>
          </cell>
          <cell r="B98">
            <v>38.017000000000003</v>
          </cell>
          <cell r="C98">
            <v>38</v>
          </cell>
          <cell r="D98">
            <v>92</v>
          </cell>
          <cell r="E98">
            <v>17</v>
          </cell>
          <cell r="F98">
            <v>4</v>
          </cell>
          <cell r="G98" t="str">
            <v>Radek ŠUBA</v>
          </cell>
          <cell r="H98" t="str">
            <v>HZS Zlínského kraje</v>
          </cell>
          <cell r="I98">
            <v>18.59</v>
          </cell>
          <cell r="J98">
            <v>15.46</v>
          </cell>
          <cell r="K98">
            <v>15.46</v>
          </cell>
        </row>
        <row r="99">
          <cell r="A99">
            <v>120</v>
          </cell>
          <cell r="B99">
            <v>120.021</v>
          </cell>
          <cell r="C99">
            <v>120</v>
          </cell>
          <cell r="D99">
            <v>93</v>
          </cell>
          <cell r="E99">
            <v>21</v>
          </cell>
          <cell r="F99">
            <v>1</v>
          </cell>
          <cell r="G99" t="str">
            <v>Lukáš VANÍČEK</v>
          </cell>
          <cell r="H99" t="str">
            <v>HZS Libereckého kraje</v>
          </cell>
          <cell r="I99">
            <v>99.99</v>
          </cell>
          <cell r="J99">
            <v>99.99</v>
          </cell>
          <cell r="K99">
            <v>99.99</v>
          </cell>
        </row>
        <row r="100">
          <cell r="A100">
            <v>24</v>
          </cell>
          <cell r="B100">
            <v>24.039000000000001</v>
          </cell>
          <cell r="C100">
            <v>24</v>
          </cell>
          <cell r="D100">
            <v>94</v>
          </cell>
          <cell r="E100">
            <v>39</v>
          </cell>
          <cell r="F100">
            <v>2</v>
          </cell>
          <cell r="G100" t="str">
            <v>Jaroslav ZHOŘ</v>
          </cell>
          <cell r="H100" t="str">
            <v>HZS Jihomoravského kraje</v>
          </cell>
          <cell r="I100">
            <v>15.87</v>
          </cell>
          <cell r="J100">
            <v>15.15</v>
          </cell>
          <cell r="K100">
            <v>15.15</v>
          </cell>
        </row>
        <row r="101">
          <cell r="A101">
            <v>98</v>
          </cell>
          <cell r="B101">
            <v>98.049000000000007</v>
          </cell>
          <cell r="C101">
            <v>98</v>
          </cell>
          <cell r="D101">
            <v>95</v>
          </cell>
          <cell r="E101">
            <v>49</v>
          </cell>
          <cell r="F101">
            <v>3</v>
          </cell>
          <cell r="G101" t="str">
            <v>Milan HODEK</v>
          </cell>
          <cell r="H101" t="str">
            <v>HZS Pardubického kraje</v>
          </cell>
          <cell r="I101">
            <v>18.399999999999999</v>
          </cell>
          <cell r="J101">
            <v>99.99</v>
          </cell>
          <cell r="K101">
            <v>18.399999999999999</v>
          </cell>
        </row>
        <row r="102">
          <cell r="A102">
            <v>11</v>
          </cell>
          <cell r="B102">
            <v>11.057</v>
          </cell>
          <cell r="C102">
            <v>11</v>
          </cell>
          <cell r="D102">
            <v>96</v>
          </cell>
          <cell r="E102">
            <v>57</v>
          </cell>
          <cell r="F102">
            <v>4</v>
          </cell>
          <cell r="G102" t="str">
            <v>Martin STUCHLÍK</v>
          </cell>
          <cell r="H102" t="str">
            <v>HZS kraje Vysočina</v>
          </cell>
          <cell r="I102">
            <v>14.67</v>
          </cell>
          <cell r="J102">
            <v>99.99</v>
          </cell>
          <cell r="K102">
            <v>14.67</v>
          </cell>
        </row>
        <row r="103">
          <cell r="A103">
            <v>9</v>
          </cell>
          <cell r="B103">
            <v>9.0670000000000002</v>
          </cell>
          <cell r="C103">
            <v>9</v>
          </cell>
          <cell r="D103">
            <v>97</v>
          </cell>
          <cell r="E103">
            <v>67</v>
          </cell>
          <cell r="F103">
            <v>1</v>
          </cell>
          <cell r="G103" t="str">
            <v>Pavel KRPEC</v>
          </cell>
          <cell r="H103" t="str">
            <v>HZS Moravskoslezského kraje</v>
          </cell>
          <cell r="I103">
            <v>19.13</v>
          </cell>
          <cell r="J103">
            <v>14.63</v>
          </cell>
          <cell r="K103">
            <v>14.63</v>
          </cell>
        </row>
        <row r="104">
          <cell r="A104">
            <v>69</v>
          </cell>
          <cell r="B104">
            <v>69.078000000000003</v>
          </cell>
          <cell r="C104">
            <v>69</v>
          </cell>
          <cell r="D104">
            <v>98</v>
          </cell>
          <cell r="E104">
            <v>78</v>
          </cell>
          <cell r="F104">
            <v>2</v>
          </cell>
          <cell r="G104" t="str">
            <v>Martin VLČEK</v>
          </cell>
          <cell r="H104" t="str">
            <v>HZS Ústeckého kraje</v>
          </cell>
          <cell r="I104">
            <v>16.68</v>
          </cell>
          <cell r="J104">
            <v>99.99</v>
          </cell>
          <cell r="K104">
            <v>16.68</v>
          </cell>
        </row>
        <row r="105">
          <cell r="A105">
            <v>135</v>
          </cell>
          <cell r="B105">
            <v>120.08499999999999</v>
          </cell>
          <cell r="C105">
            <v>120</v>
          </cell>
          <cell r="D105">
            <v>99</v>
          </cell>
          <cell r="E105">
            <v>85</v>
          </cell>
          <cell r="F105">
            <v>3</v>
          </cell>
          <cell r="G105" t="str">
            <v>Miloslav POSPĚCH</v>
          </cell>
          <cell r="H105" t="str">
            <v>HZS Karlovarského kraje</v>
          </cell>
          <cell r="I105">
            <v>99.99</v>
          </cell>
          <cell r="J105">
            <v>99.99</v>
          </cell>
          <cell r="K105">
            <v>99.99</v>
          </cell>
        </row>
        <row r="106">
          <cell r="A106">
            <v>8</v>
          </cell>
          <cell r="B106">
            <v>8.0920000000000005</v>
          </cell>
          <cell r="C106">
            <v>8</v>
          </cell>
          <cell r="D106">
            <v>100</v>
          </cell>
          <cell r="E106">
            <v>92</v>
          </cell>
          <cell r="F106">
            <v>4</v>
          </cell>
          <cell r="G106" t="str">
            <v>Jaroslav ŽITNÝ</v>
          </cell>
          <cell r="H106" t="str">
            <v>HZS Olomouckého kraje</v>
          </cell>
          <cell r="I106">
            <v>15.89</v>
          </cell>
          <cell r="J106">
            <v>14.63</v>
          </cell>
          <cell r="K106">
            <v>14.63</v>
          </cell>
        </row>
        <row r="107">
          <cell r="A107">
            <v>104</v>
          </cell>
          <cell r="B107">
            <v>104.108</v>
          </cell>
          <cell r="C107">
            <v>104</v>
          </cell>
          <cell r="D107">
            <v>101</v>
          </cell>
          <cell r="E107">
            <v>108</v>
          </cell>
          <cell r="F107">
            <v>1</v>
          </cell>
          <cell r="G107" t="str">
            <v>Radim ŠKAŘUPA</v>
          </cell>
          <cell r="H107" t="str">
            <v>HZS podniku DEZA, a.s.</v>
          </cell>
          <cell r="I107">
            <v>19.3</v>
          </cell>
          <cell r="J107">
            <v>26.76</v>
          </cell>
          <cell r="K107">
            <v>19.3</v>
          </cell>
        </row>
        <row r="108">
          <cell r="A108">
            <v>35</v>
          </cell>
          <cell r="B108">
            <v>35.119</v>
          </cell>
          <cell r="C108">
            <v>35</v>
          </cell>
          <cell r="D108">
            <v>102</v>
          </cell>
          <cell r="E108">
            <v>119</v>
          </cell>
          <cell r="F108">
            <v>2</v>
          </cell>
          <cell r="G108" t="str">
            <v>Jakub PAULÍČEK</v>
          </cell>
          <cell r="H108" t="str">
            <v>HZS Královéhradeckého kraje</v>
          </cell>
          <cell r="I108">
            <v>15.31</v>
          </cell>
          <cell r="J108">
            <v>18.04</v>
          </cell>
          <cell r="K108">
            <v>15.31</v>
          </cell>
        </row>
        <row r="109">
          <cell r="A109">
            <v>81</v>
          </cell>
          <cell r="B109">
            <v>81.129000000000005</v>
          </cell>
          <cell r="C109">
            <v>81</v>
          </cell>
          <cell r="D109">
            <v>103</v>
          </cell>
          <cell r="E109">
            <v>129</v>
          </cell>
          <cell r="F109">
            <v>3</v>
          </cell>
          <cell r="G109" t="str">
            <v>Radek BÁRTA</v>
          </cell>
          <cell r="H109" t="str">
            <v>HZS Středočeského kraje</v>
          </cell>
          <cell r="I109">
            <v>17.68</v>
          </cell>
          <cell r="J109">
            <v>17.149999999999999</v>
          </cell>
          <cell r="K109">
            <v>17.149999999999999</v>
          </cell>
        </row>
        <row r="110">
          <cell r="A110">
            <v>56</v>
          </cell>
          <cell r="B110">
            <v>56.139000000000003</v>
          </cell>
          <cell r="C110">
            <v>56</v>
          </cell>
          <cell r="D110">
            <v>104</v>
          </cell>
          <cell r="E110">
            <v>139</v>
          </cell>
          <cell r="F110">
            <v>4</v>
          </cell>
          <cell r="G110" t="str">
            <v>Michal JANDA</v>
          </cell>
          <cell r="H110" t="str">
            <v>HZS Plzeňského kraje</v>
          </cell>
          <cell r="I110">
            <v>16.32</v>
          </cell>
          <cell r="J110">
            <v>99.99</v>
          </cell>
          <cell r="K110">
            <v>16.32</v>
          </cell>
        </row>
        <row r="111">
          <cell r="A111">
            <v>17</v>
          </cell>
          <cell r="B111">
            <v>17.146999999999998</v>
          </cell>
          <cell r="C111">
            <v>17</v>
          </cell>
          <cell r="D111">
            <v>105</v>
          </cell>
          <cell r="E111">
            <v>147</v>
          </cell>
          <cell r="F111">
            <v>1</v>
          </cell>
          <cell r="G111" t="str">
            <v>Jan JEŽEK</v>
          </cell>
          <cell r="H111" t="str">
            <v>HZS Jihočeského kraje</v>
          </cell>
          <cell r="I111">
            <v>16.399999999999999</v>
          </cell>
          <cell r="J111">
            <v>14.95</v>
          </cell>
          <cell r="K111">
            <v>14.95</v>
          </cell>
        </row>
        <row r="112">
          <cell r="A112">
            <v>5</v>
          </cell>
          <cell r="B112">
            <v>5.0090000000000003</v>
          </cell>
          <cell r="C112">
            <v>5</v>
          </cell>
          <cell r="D112">
            <v>106</v>
          </cell>
          <cell r="E112">
            <v>9</v>
          </cell>
          <cell r="F112">
            <v>2</v>
          </cell>
          <cell r="G112" t="str">
            <v>Jan HOPP</v>
          </cell>
          <cell r="H112" t="str">
            <v>HZS hlavního města Prahy</v>
          </cell>
          <cell r="I112">
            <v>14.38</v>
          </cell>
          <cell r="J112">
            <v>14.73</v>
          </cell>
          <cell r="K112">
            <v>14.38</v>
          </cell>
        </row>
        <row r="113">
          <cell r="A113">
            <v>19</v>
          </cell>
          <cell r="B113">
            <v>19.013000000000002</v>
          </cell>
          <cell r="C113">
            <v>19</v>
          </cell>
          <cell r="D113">
            <v>107</v>
          </cell>
          <cell r="E113">
            <v>13</v>
          </cell>
          <cell r="F113">
            <v>3</v>
          </cell>
          <cell r="G113" t="str">
            <v>Jan VRÁBLÍK</v>
          </cell>
          <cell r="H113" t="str">
            <v>HZS Zlínského kraje</v>
          </cell>
          <cell r="I113">
            <v>19.760000000000002</v>
          </cell>
          <cell r="J113">
            <v>15.01</v>
          </cell>
          <cell r="K113">
            <v>15.01</v>
          </cell>
        </row>
        <row r="114">
          <cell r="A114">
            <v>122</v>
          </cell>
          <cell r="B114">
            <v>120.02800000000001</v>
          </cell>
          <cell r="C114">
            <v>120</v>
          </cell>
          <cell r="D114">
            <v>108</v>
          </cell>
          <cell r="E114">
            <v>28</v>
          </cell>
          <cell r="F114">
            <v>4</v>
          </cell>
          <cell r="G114" t="str">
            <v>Jakub OTMAR</v>
          </cell>
          <cell r="H114" t="str">
            <v>HZS Libereckého kraje</v>
          </cell>
          <cell r="I114">
            <v>99.99</v>
          </cell>
          <cell r="J114">
            <v>99.99</v>
          </cell>
          <cell r="K114">
            <v>99.99</v>
          </cell>
        </row>
        <row r="115">
          <cell r="A115">
            <v>79</v>
          </cell>
          <cell r="B115">
            <v>79.036000000000001</v>
          </cell>
          <cell r="C115">
            <v>79</v>
          </cell>
          <cell r="D115">
            <v>109</v>
          </cell>
          <cell r="E115">
            <v>36</v>
          </cell>
          <cell r="F115">
            <v>1</v>
          </cell>
          <cell r="G115" t="str">
            <v>Josef KADARA</v>
          </cell>
          <cell r="H115" t="str">
            <v>HZS Jihomoravského kraje</v>
          </cell>
          <cell r="I115">
            <v>19.149999999999999</v>
          </cell>
          <cell r="J115">
            <v>16.98</v>
          </cell>
          <cell r="K115">
            <v>16.98</v>
          </cell>
        </row>
        <row r="116">
          <cell r="A116">
            <v>113</v>
          </cell>
          <cell r="B116">
            <v>113.047</v>
          </cell>
          <cell r="C116">
            <v>113</v>
          </cell>
          <cell r="D116">
            <v>110</v>
          </cell>
          <cell r="E116">
            <v>47</v>
          </cell>
          <cell r="F116">
            <v>2</v>
          </cell>
          <cell r="G116" t="str">
            <v>Jan MATĚJKA</v>
          </cell>
          <cell r="H116" t="str">
            <v>HZS Pardubického kraje</v>
          </cell>
          <cell r="I116">
            <v>23.33</v>
          </cell>
          <cell r="J116">
            <v>22.04</v>
          </cell>
          <cell r="K116">
            <v>22.04</v>
          </cell>
        </row>
        <row r="117">
          <cell r="A117">
            <v>44</v>
          </cell>
          <cell r="B117">
            <v>44.058</v>
          </cell>
          <cell r="C117">
            <v>44</v>
          </cell>
          <cell r="D117">
            <v>111</v>
          </cell>
          <cell r="E117">
            <v>58</v>
          </cell>
          <cell r="F117">
            <v>3</v>
          </cell>
          <cell r="G117" t="str">
            <v>Vilém RYŠAVÝ</v>
          </cell>
          <cell r="H117" t="str">
            <v>HZS kraje Vysočina</v>
          </cell>
          <cell r="I117">
            <v>15.98</v>
          </cell>
          <cell r="J117">
            <v>15.68</v>
          </cell>
          <cell r="K117">
            <v>15.68</v>
          </cell>
        </row>
        <row r="118">
          <cell r="A118">
            <v>1</v>
          </cell>
          <cell r="B118">
            <v>1.0649999999999999</v>
          </cell>
          <cell r="C118">
            <v>1</v>
          </cell>
          <cell r="D118">
            <v>112</v>
          </cell>
          <cell r="E118">
            <v>65</v>
          </cell>
          <cell r="F118">
            <v>4</v>
          </cell>
          <cell r="G118" t="str">
            <v>Karel RYL</v>
          </cell>
          <cell r="H118" t="str">
            <v>HZS Moravskoslezského kraje</v>
          </cell>
          <cell r="I118">
            <v>13.83</v>
          </cell>
          <cell r="J118">
            <v>13.63</v>
          </cell>
          <cell r="K118">
            <v>13.63</v>
          </cell>
        </row>
        <row r="119">
          <cell r="A119">
            <v>101</v>
          </cell>
          <cell r="B119">
            <v>101.07899999999999</v>
          </cell>
          <cell r="C119">
            <v>101</v>
          </cell>
          <cell r="D119">
            <v>113</v>
          </cell>
          <cell r="E119">
            <v>79</v>
          </cell>
          <cell r="F119">
            <v>1</v>
          </cell>
          <cell r="G119" t="str">
            <v>Pavel HRUBEŠ</v>
          </cell>
          <cell r="H119" t="str">
            <v>HZS Ústeckého kraje</v>
          </cell>
          <cell r="I119">
            <v>18.91</v>
          </cell>
          <cell r="J119">
            <v>99.99</v>
          </cell>
          <cell r="K119">
            <v>18.91</v>
          </cell>
        </row>
        <row r="120">
          <cell r="A120">
            <v>138</v>
          </cell>
          <cell r="B120">
            <v>120.09</v>
          </cell>
          <cell r="C120">
            <v>120</v>
          </cell>
          <cell r="D120">
            <v>114</v>
          </cell>
          <cell r="E120">
            <v>90</v>
          </cell>
          <cell r="F120">
            <v>2</v>
          </cell>
          <cell r="G120" t="str">
            <v>Patrik ŽIŽKA</v>
          </cell>
          <cell r="H120" t="str">
            <v>HZS Karlovarského kraje</v>
          </cell>
          <cell r="I120">
            <v>99.99</v>
          </cell>
          <cell r="J120">
            <v>99.99</v>
          </cell>
          <cell r="K120">
            <v>99.99</v>
          </cell>
        </row>
        <row r="121">
          <cell r="A121">
            <v>73</v>
          </cell>
          <cell r="B121">
            <v>73.096000000000004</v>
          </cell>
          <cell r="C121">
            <v>73</v>
          </cell>
          <cell r="D121">
            <v>115</v>
          </cell>
          <cell r="E121">
            <v>96</v>
          </cell>
          <cell r="F121">
            <v>3</v>
          </cell>
          <cell r="G121" t="str">
            <v>Ladislav PATRMAN</v>
          </cell>
          <cell r="H121" t="str">
            <v>HZS Olomouckého kraje</v>
          </cell>
          <cell r="I121">
            <v>16.75</v>
          </cell>
          <cell r="J121">
            <v>16.829999999999998</v>
          </cell>
          <cell r="K121">
            <v>16.75</v>
          </cell>
        </row>
        <row r="122">
          <cell r="A122">
            <v>95</v>
          </cell>
          <cell r="B122">
            <v>95.11</v>
          </cell>
          <cell r="C122">
            <v>95</v>
          </cell>
          <cell r="D122">
            <v>116</v>
          </cell>
          <cell r="E122">
            <v>110</v>
          </cell>
          <cell r="F122">
            <v>4</v>
          </cell>
          <cell r="G122" t="str">
            <v>Zdeněk MATYÁSEK</v>
          </cell>
          <cell r="H122" t="str">
            <v>HZS podniku DEZA, a.s.</v>
          </cell>
          <cell r="I122">
            <v>21.64</v>
          </cell>
          <cell r="J122">
            <v>18.13</v>
          </cell>
          <cell r="K122">
            <v>18.13</v>
          </cell>
        </row>
        <row r="123">
          <cell r="A123">
            <v>52</v>
          </cell>
          <cell r="B123">
            <v>52.12</v>
          </cell>
          <cell r="C123">
            <v>52</v>
          </cell>
          <cell r="D123">
            <v>117</v>
          </cell>
          <cell r="E123">
            <v>120</v>
          </cell>
          <cell r="F123">
            <v>1</v>
          </cell>
          <cell r="G123" t="str">
            <v>Stanislav PAULÍČEK</v>
          </cell>
          <cell r="H123" t="str">
            <v>HZS Královéhradeckého kraje</v>
          </cell>
          <cell r="I123">
            <v>16.149999999999999</v>
          </cell>
          <cell r="J123">
            <v>18.329999999999998</v>
          </cell>
          <cell r="K123">
            <v>16.149999999999999</v>
          </cell>
        </row>
        <row r="124">
          <cell r="A124">
            <v>68</v>
          </cell>
          <cell r="B124">
            <v>68.125</v>
          </cell>
          <cell r="C124">
            <v>68</v>
          </cell>
          <cell r="D124">
            <v>118</v>
          </cell>
          <cell r="E124">
            <v>125</v>
          </cell>
          <cell r="F124">
            <v>2</v>
          </cell>
          <cell r="G124" t="str">
            <v>Michal PRŮŠA</v>
          </cell>
          <cell r="H124" t="str">
            <v>HZS Středočeského kraje</v>
          </cell>
          <cell r="I124">
            <v>17.059999999999999</v>
          </cell>
          <cell r="J124">
            <v>16.579999999999998</v>
          </cell>
          <cell r="K124">
            <v>16.579999999999998</v>
          </cell>
        </row>
        <row r="125">
          <cell r="A125">
            <v>14</v>
          </cell>
          <cell r="B125">
            <v>14.14</v>
          </cell>
          <cell r="C125">
            <v>14</v>
          </cell>
          <cell r="D125">
            <v>119</v>
          </cell>
          <cell r="E125">
            <v>140</v>
          </cell>
          <cell r="F125">
            <v>3</v>
          </cell>
          <cell r="G125" t="str">
            <v>Jindřich HARASIMOVIČ</v>
          </cell>
          <cell r="H125" t="str">
            <v>HZS Plzeňského kraje</v>
          </cell>
          <cell r="I125">
            <v>14.92</v>
          </cell>
          <cell r="J125">
            <v>14.74</v>
          </cell>
          <cell r="K125">
            <v>14.74</v>
          </cell>
        </row>
        <row r="126">
          <cell r="A126">
            <v>74</v>
          </cell>
          <cell r="B126">
            <v>74.146000000000001</v>
          </cell>
          <cell r="C126">
            <v>74</v>
          </cell>
          <cell r="D126">
            <v>120</v>
          </cell>
          <cell r="E126">
            <v>146</v>
          </cell>
          <cell r="F126">
            <v>4</v>
          </cell>
          <cell r="G126" t="str">
            <v>Stanislav ŠMÍD</v>
          </cell>
          <cell r="H126" t="str">
            <v>HZS Jihočeského kraje</v>
          </cell>
          <cell r="I126">
            <v>16.77</v>
          </cell>
          <cell r="J126">
            <v>17.57</v>
          </cell>
          <cell r="K126">
            <v>16.77</v>
          </cell>
        </row>
        <row r="127">
          <cell r="A127">
            <v>116</v>
          </cell>
          <cell r="B127">
            <v>120.003</v>
          </cell>
          <cell r="C127">
            <v>120</v>
          </cell>
          <cell r="D127">
            <v>121</v>
          </cell>
          <cell r="E127">
            <v>3</v>
          </cell>
          <cell r="F127">
            <v>1</v>
          </cell>
          <cell r="G127" t="str">
            <v>Radim ŠVEJDA</v>
          </cell>
          <cell r="H127" t="str">
            <v>HZS hlavního města Prahy</v>
          </cell>
          <cell r="I127">
            <v>99.99</v>
          </cell>
          <cell r="J127">
            <v>99.99</v>
          </cell>
          <cell r="K127">
            <v>99.99</v>
          </cell>
        </row>
        <row r="128">
          <cell r="A128">
            <v>117</v>
          </cell>
          <cell r="B128">
            <v>120.005</v>
          </cell>
          <cell r="C128">
            <v>120</v>
          </cell>
          <cell r="D128">
            <v>122</v>
          </cell>
          <cell r="E128">
            <v>5</v>
          </cell>
          <cell r="F128">
            <v>2</v>
          </cell>
          <cell r="G128" t="str">
            <v>Jindřich STÝBLO</v>
          </cell>
          <cell r="H128" t="str">
            <v>HZS hlavního města Prahy</v>
          </cell>
          <cell r="I128">
            <v>99.99</v>
          </cell>
          <cell r="J128">
            <v>99.99</v>
          </cell>
          <cell r="K128">
            <v>99.99</v>
          </cell>
        </row>
        <row r="129">
          <cell r="A129">
            <v>118</v>
          </cell>
          <cell r="B129">
            <v>120.01600000000001</v>
          </cell>
          <cell r="C129">
            <v>120</v>
          </cell>
          <cell r="D129">
            <v>123</v>
          </cell>
          <cell r="E129">
            <v>16</v>
          </cell>
          <cell r="F129">
            <v>3</v>
          </cell>
          <cell r="G129" t="str">
            <v>Luděk OTÝPKA</v>
          </cell>
          <cell r="H129" t="str">
            <v>HZS Zlínského kraje</v>
          </cell>
          <cell r="I129">
            <v>99.99</v>
          </cell>
          <cell r="J129">
            <v>99.99</v>
          </cell>
          <cell r="K129">
            <v>99.99</v>
          </cell>
        </row>
        <row r="130">
          <cell r="A130">
            <v>119</v>
          </cell>
          <cell r="B130">
            <v>120.01900000000001</v>
          </cell>
          <cell r="C130">
            <v>120</v>
          </cell>
          <cell r="D130">
            <v>124</v>
          </cell>
          <cell r="E130">
            <v>19</v>
          </cell>
          <cell r="F130">
            <v>4</v>
          </cell>
          <cell r="G130" t="str">
            <v>Pavel ABRHÁM</v>
          </cell>
          <cell r="H130" t="str">
            <v>HZS Zlínského kraje</v>
          </cell>
          <cell r="I130">
            <v>99.99</v>
          </cell>
          <cell r="J130">
            <v>99.99</v>
          </cell>
          <cell r="K130">
            <v>99.99</v>
          </cell>
        </row>
        <row r="131">
          <cell r="A131">
            <v>123</v>
          </cell>
          <cell r="B131">
            <v>120.029</v>
          </cell>
          <cell r="C131">
            <v>120</v>
          </cell>
          <cell r="D131">
            <v>125</v>
          </cell>
          <cell r="E131">
            <v>29</v>
          </cell>
          <cell r="F131">
            <v>1</v>
          </cell>
          <cell r="G131" t="str">
            <v>Marcel BAŽANT</v>
          </cell>
          <cell r="H131" t="str">
            <v>HZS Libereckého kraje</v>
          </cell>
          <cell r="I131">
            <v>99.99</v>
          </cell>
          <cell r="J131">
            <v>99.99</v>
          </cell>
          <cell r="K131">
            <v>99.99</v>
          </cell>
        </row>
        <row r="132">
          <cell r="A132">
            <v>124</v>
          </cell>
          <cell r="B132">
            <v>120.03</v>
          </cell>
          <cell r="C132">
            <v>120</v>
          </cell>
          <cell r="D132">
            <v>126</v>
          </cell>
          <cell r="E132">
            <v>30</v>
          </cell>
          <cell r="F132">
            <v>2</v>
          </cell>
          <cell r="G132" t="str">
            <v>Pavel ŠTĚPÁNEK</v>
          </cell>
          <cell r="H132" t="str">
            <v>HZS Libereckého kraje</v>
          </cell>
          <cell r="I132">
            <v>99.99</v>
          </cell>
          <cell r="J132">
            <v>99.99</v>
          </cell>
          <cell r="K132">
            <v>99.99</v>
          </cell>
        </row>
        <row r="133">
          <cell r="A133">
            <v>125</v>
          </cell>
          <cell r="B133">
            <v>120.03100000000001</v>
          </cell>
          <cell r="C133">
            <v>120</v>
          </cell>
          <cell r="D133">
            <v>127</v>
          </cell>
          <cell r="E133">
            <v>31</v>
          </cell>
          <cell r="F133">
            <v>3</v>
          </cell>
          <cell r="G133" t="str">
            <v>Jiří BAUER</v>
          </cell>
          <cell r="H133" t="str">
            <v>HZS Jihomoravského kraje</v>
          </cell>
          <cell r="I133">
            <v>99.99</v>
          </cell>
          <cell r="J133">
            <v>99.99</v>
          </cell>
          <cell r="K133">
            <v>99.99</v>
          </cell>
        </row>
        <row r="134">
          <cell r="A134">
            <v>126</v>
          </cell>
          <cell r="B134">
            <v>120.04</v>
          </cell>
          <cell r="C134">
            <v>120</v>
          </cell>
          <cell r="D134">
            <v>128</v>
          </cell>
          <cell r="E134">
            <v>40</v>
          </cell>
          <cell r="F134">
            <v>4</v>
          </cell>
          <cell r="G134" t="str">
            <v>Michal HOFÍREK</v>
          </cell>
          <cell r="H134" t="str">
            <v>HZS Jihomoravského kraje</v>
          </cell>
          <cell r="I134">
            <v>99.99</v>
          </cell>
          <cell r="J134">
            <v>99.99</v>
          </cell>
          <cell r="K134">
            <v>99.99</v>
          </cell>
        </row>
        <row r="135">
          <cell r="A135">
            <v>127</v>
          </cell>
          <cell r="B135">
            <v>120.048</v>
          </cell>
          <cell r="C135">
            <v>120</v>
          </cell>
          <cell r="D135">
            <v>129</v>
          </cell>
          <cell r="E135">
            <v>48</v>
          </cell>
          <cell r="F135">
            <v>1</v>
          </cell>
          <cell r="G135" t="str">
            <v>Jan MRÁZEK</v>
          </cell>
          <cell r="H135" t="str">
            <v>HZS Pardubického kraje</v>
          </cell>
          <cell r="I135">
            <v>99.99</v>
          </cell>
          <cell r="J135">
            <v>99.99</v>
          </cell>
          <cell r="K135">
            <v>99.99</v>
          </cell>
        </row>
        <row r="136">
          <cell r="A136">
            <v>128</v>
          </cell>
          <cell r="B136">
            <v>120.05</v>
          </cell>
          <cell r="C136">
            <v>120</v>
          </cell>
          <cell r="D136">
            <v>130</v>
          </cell>
          <cell r="E136">
            <v>50</v>
          </cell>
          <cell r="F136">
            <v>2</v>
          </cell>
          <cell r="G136" t="str">
            <v>Patrik BĚLSKÝ</v>
          </cell>
          <cell r="H136" t="str">
            <v>HZS Pardubického kraje</v>
          </cell>
          <cell r="I136">
            <v>99.99</v>
          </cell>
          <cell r="J136">
            <v>99.99</v>
          </cell>
          <cell r="K136">
            <v>99.99</v>
          </cell>
        </row>
        <row r="137">
          <cell r="A137">
            <v>129</v>
          </cell>
          <cell r="B137">
            <v>120.059</v>
          </cell>
          <cell r="C137">
            <v>120</v>
          </cell>
          <cell r="D137">
            <v>131</v>
          </cell>
          <cell r="E137">
            <v>59</v>
          </cell>
          <cell r="F137">
            <v>1</v>
          </cell>
          <cell r="G137" t="str">
            <v>Martin KLIMEŠ</v>
          </cell>
          <cell r="H137" t="str">
            <v>HZS kraje Vysočina</v>
          </cell>
          <cell r="I137">
            <v>99.99</v>
          </cell>
          <cell r="J137">
            <v>99.99</v>
          </cell>
          <cell r="K137">
            <v>99.99</v>
          </cell>
        </row>
        <row r="138">
          <cell r="A138">
            <v>130</v>
          </cell>
          <cell r="B138">
            <v>120.06</v>
          </cell>
          <cell r="C138">
            <v>120</v>
          </cell>
          <cell r="D138">
            <v>132</v>
          </cell>
          <cell r="E138">
            <v>60</v>
          </cell>
          <cell r="F138">
            <v>2</v>
          </cell>
          <cell r="G138" t="str">
            <v>Milan PAŘIL</v>
          </cell>
          <cell r="H138" t="str">
            <v>HZS kraje Vysočina</v>
          </cell>
          <cell r="I138">
            <v>99.99</v>
          </cell>
          <cell r="J138">
            <v>99.99</v>
          </cell>
          <cell r="K138">
            <v>99.99</v>
          </cell>
        </row>
        <row r="139">
          <cell r="A139">
            <v>131</v>
          </cell>
          <cell r="B139">
            <v>120.069</v>
          </cell>
          <cell r="C139">
            <v>120</v>
          </cell>
          <cell r="D139">
            <v>133</v>
          </cell>
          <cell r="E139">
            <v>69</v>
          </cell>
          <cell r="F139">
            <v>1</v>
          </cell>
          <cell r="G139" t="str">
            <v>Ondřej KUBALA</v>
          </cell>
          <cell r="H139" t="str">
            <v>HZS Moravskoslezského kraje</v>
          </cell>
          <cell r="I139">
            <v>99.99</v>
          </cell>
          <cell r="J139">
            <v>99.99</v>
          </cell>
          <cell r="K139">
            <v>99.99</v>
          </cell>
        </row>
        <row r="140">
          <cell r="A140">
            <v>132</v>
          </cell>
          <cell r="B140">
            <v>120.07</v>
          </cell>
          <cell r="C140">
            <v>120</v>
          </cell>
          <cell r="D140">
            <v>134</v>
          </cell>
          <cell r="E140">
            <v>70</v>
          </cell>
          <cell r="F140">
            <v>2</v>
          </cell>
          <cell r="G140" t="str">
            <v>Adam VONDRA</v>
          </cell>
          <cell r="H140" t="str">
            <v>HZS Moravskoslezského kraje</v>
          </cell>
          <cell r="I140">
            <v>99.99</v>
          </cell>
          <cell r="J140">
            <v>99.99</v>
          </cell>
          <cell r="K140">
            <v>99.99</v>
          </cell>
        </row>
        <row r="141">
          <cell r="A141">
            <v>133</v>
          </cell>
          <cell r="B141">
            <v>120.07599999999999</v>
          </cell>
          <cell r="C141">
            <v>120</v>
          </cell>
          <cell r="D141">
            <v>135</v>
          </cell>
          <cell r="E141">
            <v>76</v>
          </cell>
          <cell r="F141">
            <v>1</v>
          </cell>
          <cell r="G141" t="str">
            <v>Jan FINDA</v>
          </cell>
          <cell r="H141" t="str">
            <v>HZS Ústeckého kraje</v>
          </cell>
          <cell r="I141">
            <v>99.99</v>
          </cell>
          <cell r="J141">
            <v>99.99</v>
          </cell>
          <cell r="K141">
            <v>99.99</v>
          </cell>
        </row>
        <row r="142">
          <cell r="A142">
            <v>134</v>
          </cell>
          <cell r="B142">
            <v>120.08</v>
          </cell>
          <cell r="C142">
            <v>120</v>
          </cell>
          <cell r="D142">
            <v>136</v>
          </cell>
          <cell r="E142">
            <v>80</v>
          </cell>
          <cell r="F142">
            <v>2</v>
          </cell>
          <cell r="G142" t="str">
            <v>Pavel VÁCHA</v>
          </cell>
          <cell r="H142" t="str">
            <v>HZS Ústeckého kraje</v>
          </cell>
          <cell r="I142">
            <v>99.99</v>
          </cell>
          <cell r="J142">
            <v>99.99</v>
          </cell>
          <cell r="K142">
            <v>99.99</v>
          </cell>
        </row>
        <row r="143">
          <cell r="A143">
            <v>136</v>
          </cell>
          <cell r="B143">
            <v>120.086</v>
          </cell>
          <cell r="C143">
            <v>120</v>
          </cell>
          <cell r="D143">
            <v>137</v>
          </cell>
          <cell r="E143">
            <v>86</v>
          </cell>
          <cell r="F143">
            <v>1</v>
          </cell>
          <cell r="G143" t="str">
            <v>Milan BÍLEK</v>
          </cell>
          <cell r="H143" t="str">
            <v>HZS Karlovarského kraje</v>
          </cell>
          <cell r="I143">
            <v>99.99</v>
          </cell>
          <cell r="J143">
            <v>99.99</v>
          </cell>
          <cell r="K143">
            <v>99.99</v>
          </cell>
        </row>
        <row r="144">
          <cell r="A144">
            <v>137</v>
          </cell>
          <cell r="B144">
            <v>120.089</v>
          </cell>
          <cell r="C144">
            <v>120</v>
          </cell>
          <cell r="D144">
            <v>138</v>
          </cell>
          <cell r="E144">
            <v>89</v>
          </cell>
          <cell r="F144">
            <v>2</v>
          </cell>
          <cell r="G144" t="str">
            <v>Tomáš DOLEČEK</v>
          </cell>
          <cell r="H144" t="str">
            <v>HZS Karlovarského kraje</v>
          </cell>
          <cell r="I144">
            <v>99.99</v>
          </cell>
          <cell r="J144">
            <v>99.99</v>
          </cell>
          <cell r="K144">
            <v>99.99</v>
          </cell>
        </row>
        <row r="145">
          <cell r="A145">
            <v>139</v>
          </cell>
          <cell r="B145">
            <v>120.09399999999999</v>
          </cell>
          <cell r="C145">
            <v>120</v>
          </cell>
          <cell r="D145">
            <v>139</v>
          </cell>
          <cell r="E145">
            <v>94</v>
          </cell>
          <cell r="F145">
            <v>1</v>
          </cell>
          <cell r="G145" t="str">
            <v>Jan KLIMECKÝ</v>
          </cell>
          <cell r="H145" t="str">
            <v>HZS Olomouckého kraje</v>
          </cell>
          <cell r="I145">
            <v>99.99</v>
          </cell>
          <cell r="J145">
            <v>99.99</v>
          </cell>
          <cell r="K145">
            <v>99.99</v>
          </cell>
        </row>
        <row r="146">
          <cell r="A146">
            <v>140</v>
          </cell>
          <cell r="B146">
            <v>120.099</v>
          </cell>
          <cell r="C146">
            <v>120</v>
          </cell>
          <cell r="D146">
            <v>140</v>
          </cell>
          <cell r="E146">
            <v>99</v>
          </cell>
          <cell r="F146">
            <v>2</v>
          </cell>
          <cell r="G146" t="str">
            <v>Josef BUCHTA</v>
          </cell>
          <cell r="H146" t="str">
            <v>HZS Olomouckého kraje</v>
          </cell>
          <cell r="I146">
            <v>99.99</v>
          </cell>
          <cell r="J146">
            <v>99.99</v>
          </cell>
          <cell r="K146">
            <v>99.99</v>
          </cell>
        </row>
        <row r="147">
          <cell r="A147">
            <v>141</v>
          </cell>
          <cell r="B147">
            <v>120.10599999999999</v>
          </cell>
          <cell r="C147">
            <v>120</v>
          </cell>
          <cell r="D147">
            <v>141</v>
          </cell>
          <cell r="E147">
            <v>106</v>
          </cell>
          <cell r="F147">
            <v>1</v>
          </cell>
          <cell r="G147" t="str">
            <v>Petr KORÁBEČNÝ</v>
          </cell>
          <cell r="H147" t="str">
            <v>HZS podniku DEZA, a.s.</v>
          </cell>
          <cell r="I147">
            <v>99.99</v>
          </cell>
          <cell r="J147">
            <v>99.99</v>
          </cell>
          <cell r="K147">
            <v>99.99</v>
          </cell>
        </row>
        <row r="148">
          <cell r="A148">
            <v>142</v>
          </cell>
          <cell r="B148">
            <v>120.10899999999999</v>
          </cell>
          <cell r="C148">
            <v>120</v>
          </cell>
          <cell r="D148">
            <v>142</v>
          </cell>
          <cell r="E148">
            <v>109</v>
          </cell>
          <cell r="F148">
            <v>2</v>
          </cell>
          <cell r="G148" t="str">
            <v>Karel BEZDĚK</v>
          </cell>
          <cell r="H148" t="str">
            <v>HZS podniku DEZA, a.s.</v>
          </cell>
          <cell r="I148">
            <v>99.99</v>
          </cell>
          <cell r="J148">
            <v>99.99</v>
          </cell>
          <cell r="K148">
            <v>99.99</v>
          </cell>
        </row>
        <row r="149">
          <cell r="A149">
            <v>143</v>
          </cell>
          <cell r="B149">
            <v>120.11199999999999</v>
          </cell>
          <cell r="C149">
            <v>120</v>
          </cell>
          <cell r="D149">
            <v>143</v>
          </cell>
          <cell r="E149">
            <v>112</v>
          </cell>
          <cell r="F149">
            <v>1</v>
          </cell>
          <cell r="G149" t="str">
            <v>Radovan BLUDSKÝ</v>
          </cell>
          <cell r="H149" t="str">
            <v>HZS Královéhradeckého kraje</v>
          </cell>
          <cell r="I149">
            <v>99.99</v>
          </cell>
          <cell r="J149">
            <v>99.99</v>
          </cell>
          <cell r="K149">
            <v>99.99</v>
          </cell>
        </row>
        <row r="150">
          <cell r="A150">
            <v>144</v>
          </cell>
          <cell r="B150">
            <v>120.117</v>
          </cell>
          <cell r="C150">
            <v>120</v>
          </cell>
          <cell r="D150">
            <v>144</v>
          </cell>
          <cell r="E150">
            <v>117</v>
          </cell>
          <cell r="F150">
            <v>2</v>
          </cell>
          <cell r="G150" t="str">
            <v>Kamil KRÁLIK</v>
          </cell>
          <cell r="H150" t="str">
            <v>HZS Královéhradeckého kraje</v>
          </cell>
          <cell r="I150">
            <v>99.99</v>
          </cell>
          <cell r="J150">
            <v>99.99</v>
          </cell>
          <cell r="K150">
            <v>99.99</v>
          </cell>
        </row>
        <row r="151">
          <cell r="A151">
            <v>145</v>
          </cell>
          <cell r="B151">
            <v>120.128</v>
          </cell>
          <cell r="C151">
            <v>120</v>
          </cell>
          <cell r="D151">
            <v>145</v>
          </cell>
          <cell r="E151">
            <v>128</v>
          </cell>
          <cell r="F151">
            <v>1</v>
          </cell>
          <cell r="G151" t="str">
            <v>Pavel MAYER</v>
          </cell>
          <cell r="H151" t="str">
            <v>HZS Středočeského kraje</v>
          </cell>
          <cell r="I151">
            <v>99.99</v>
          </cell>
          <cell r="J151">
            <v>99.99</v>
          </cell>
          <cell r="K151">
            <v>99.99</v>
          </cell>
        </row>
        <row r="152">
          <cell r="A152">
            <v>146</v>
          </cell>
          <cell r="B152">
            <v>120.13</v>
          </cell>
          <cell r="C152">
            <v>120</v>
          </cell>
          <cell r="D152">
            <v>146</v>
          </cell>
          <cell r="E152">
            <v>130</v>
          </cell>
          <cell r="F152">
            <v>2</v>
          </cell>
          <cell r="G152" t="str">
            <v>Martin VIKTORA</v>
          </cell>
          <cell r="H152" t="str">
            <v>HZS Středočeského kraje</v>
          </cell>
          <cell r="I152">
            <v>99.99</v>
          </cell>
          <cell r="J152">
            <v>99.99</v>
          </cell>
          <cell r="K152">
            <v>99.99</v>
          </cell>
        </row>
        <row r="153">
          <cell r="A153">
            <v>147</v>
          </cell>
          <cell r="B153">
            <v>120.133</v>
          </cell>
          <cell r="C153">
            <v>120</v>
          </cell>
          <cell r="D153">
            <v>147</v>
          </cell>
          <cell r="E153">
            <v>133</v>
          </cell>
          <cell r="F153">
            <v>1</v>
          </cell>
          <cell r="G153" t="str">
            <v>Pavel PAVLÍČEK</v>
          </cell>
          <cell r="H153" t="str">
            <v>HZS Plzeňského kraje</v>
          </cell>
          <cell r="I153">
            <v>99.99</v>
          </cell>
          <cell r="J153">
            <v>99.99</v>
          </cell>
          <cell r="K153">
            <v>99.99</v>
          </cell>
        </row>
        <row r="154">
          <cell r="A154">
            <v>148</v>
          </cell>
          <cell r="B154">
            <v>120.13500000000001</v>
          </cell>
          <cell r="C154">
            <v>120</v>
          </cell>
          <cell r="D154">
            <v>148</v>
          </cell>
          <cell r="E154">
            <v>135</v>
          </cell>
          <cell r="F154">
            <v>2</v>
          </cell>
          <cell r="G154" t="str">
            <v>Tomáš HOSPR</v>
          </cell>
          <cell r="H154" t="str">
            <v>HZS Plzeňského kraje</v>
          </cell>
          <cell r="I154">
            <v>99.99</v>
          </cell>
          <cell r="J154">
            <v>99.99</v>
          </cell>
          <cell r="K154">
            <v>99.99</v>
          </cell>
        </row>
        <row r="155">
          <cell r="A155">
            <v>149</v>
          </cell>
          <cell r="B155">
            <v>120.14400000000001</v>
          </cell>
          <cell r="C155">
            <v>120</v>
          </cell>
          <cell r="D155">
            <v>149</v>
          </cell>
          <cell r="E155">
            <v>144</v>
          </cell>
          <cell r="F155">
            <v>1</v>
          </cell>
          <cell r="G155" t="str">
            <v>Miroslav FERDAN</v>
          </cell>
          <cell r="H155" t="str">
            <v>HZS Jihočeského kraje</v>
          </cell>
          <cell r="I155">
            <v>99.99</v>
          </cell>
          <cell r="J155">
            <v>99.99</v>
          </cell>
          <cell r="K155">
            <v>99.99</v>
          </cell>
        </row>
        <row r="156">
          <cell r="A156">
            <v>150</v>
          </cell>
          <cell r="B156">
            <v>120.148</v>
          </cell>
          <cell r="C156">
            <v>120</v>
          </cell>
          <cell r="D156">
            <v>150</v>
          </cell>
          <cell r="E156">
            <v>148</v>
          </cell>
          <cell r="F156">
            <v>2</v>
          </cell>
          <cell r="G156" t="str">
            <v>Martin HRÁDEK</v>
          </cell>
          <cell r="H156" t="str">
            <v>HZS Jihočeského kraje</v>
          </cell>
          <cell r="I156">
            <v>99.99</v>
          </cell>
          <cell r="J156">
            <v>99.99</v>
          </cell>
          <cell r="K156">
            <v>99.99</v>
          </cell>
        </row>
      </sheetData>
      <sheetData sheetId="3">
        <row r="7">
          <cell r="A7">
            <v>90</v>
          </cell>
          <cell r="B7">
            <v>90.001000000000005</v>
          </cell>
          <cell r="C7">
            <v>90</v>
          </cell>
          <cell r="D7">
            <v>1</v>
          </cell>
          <cell r="E7">
            <v>1</v>
          </cell>
          <cell r="F7">
            <v>1</v>
          </cell>
          <cell r="G7" t="str">
            <v>Marek SCHOBER</v>
          </cell>
          <cell r="H7" t="str">
            <v>HZS hlavního města Prahy</v>
          </cell>
          <cell r="I7">
            <v>19.09</v>
          </cell>
          <cell r="J7">
            <v>99.99</v>
          </cell>
          <cell r="K7">
            <v>19.09</v>
          </cell>
        </row>
        <row r="8">
          <cell r="A8">
            <v>49</v>
          </cell>
          <cell r="B8">
            <v>49.012</v>
          </cell>
          <cell r="C8">
            <v>49</v>
          </cell>
          <cell r="D8">
            <v>2</v>
          </cell>
          <cell r="E8">
            <v>12</v>
          </cell>
          <cell r="F8">
            <v>2</v>
          </cell>
          <cell r="G8" t="str">
            <v>Petr KYNĚRA</v>
          </cell>
          <cell r="H8" t="str">
            <v>HZS Zlínského kraje</v>
          </cell>
          <cell r="I8">
            <v>99.99</v>
          </cell>
          <cell r="J8">
            <v>17.46</v>
          </cell>
          <cell r="K8">
            <v>17.46</v>
          </cell>
        </row>
        <row r="9">
          <cell r="A9">
            <v>75</v>
          </cell>
          <cell r="B9">
            <v>75.021000000000001</v>
          </cell>
          <cell r="C9">
            <v>75</v>
          </cell>
          <cell r="D9">
            <v>3</v>
          </cell>
          <cell r="E9">
            <v>21</v>
          </cell>
          <cell r="F9">
            <v>3</v>
          </cell>
          <cell r="G9" t="str">
            <v>Lukáš VANÍČEK</v>
          </cell>
          <cell r="H9" t="str">
            <v>HZS Libereckého kraje</v>
          </cell>
          <cell r="I9">
            <v>19.36</v>
          </cell>
          <cell r="J9">
            <v>18.71</v>
          </cell>
          <cell r="K9">
            <v>18.71</v>
          </cell>
        </row>
        <row r="10">
          <cell r="A10">
            <v>94</v>
          </cell>
          <cell r="B10">
            <v>94.037999999999997</v>
          </cell>
          <cell r="C10">
            <v>94</v>
          </cell>
          <cell r="D10">
            <v>4</v>
          </cell>
          <cell r="E10">
            <v>38</v>
          </cell>
          <cell r="F10">
            <v>4</v>
          </cell>
          <cell r="G10" t="str">
            <v>František KUBÍK</v>
          </cell>
          <cell r="H10" t="str">
            <v>HZS Jihomoravského kraje</v>
          </cell>
          <cell r="I10">
            <v>28.51</v>
          </cell>
          <cell r="J10">
            <v>19.309999999999999</v>
          </cell>
          <cell r="K10">
            <v>19.309999999999999</v>
          </cell>
        </row>
        <row r="11">
          <cell r="A11">
            <v>111</v>
          </cell>
          <cell r="B11">
            <v>111.041</v>
          </cell>
          <cell r="C11">
            <v>111</v>
          </cell>
          <cell r="D11">
            <v>5</v>
          </cell>
          <cell r="E11">
            <v>41</v>
          </cell>
          <cell r="F11">
            <v>1</v>
          </cell>
          <cell r="G11" t="str">
            <v>Ondřej KOUT</v>
          </cell>
          <cell r="H11" t="str">
            <v>HZS Pardubického kraje</v>
          </cell>
          <cell r="I11">
            <v>20.72</v>
          </cell>
          <cell r="J11">
            <v>20.82</v>
          </cell>
          <cell r="K11">
            <v>20.72</v>
          </cell>
        </row>
        <row r="12">
          <cell r="A12">
            <v>55</v>
          </cell>
          <cell r="B12">
            <v>55.051000000000002</v>
          </cell>
          <cell r="C12">
            <v>55</v>
          </cell>
          <cell r="D12">
            <v>6</v>
          </cell>
          <cell r="E12">
            <v>51</v>
          </cell>
          <cell r="F12">
            <v>2</v>
          </cell>
          <cell r="G12" t="str">
            <v>Pavel KUBÁT</v>
          </cell>
          <cell r="H12" t="str">
            <v>HZS kraje Vysočina</v>
          </cell>
          <cell r="I12">
            <v>20.420000000000002</v>
          </cell>
          <cell r="J12">
            <v>17.670000000000002</v>
          </cell>
          <cell r="K12">
            <v>17.670000000000002</v>
          </cell>
        </row>
        <row r="13">
          <cell r="A13">
            <v>14</v>
          </cell>
          <cell r="B13">
            <v>14.061</v>
          </cell>
          <cell r="C13">
            <v>14</v>
          </cell>
          <cell r="D13">
            <v>7</v>
          </cell>
          <cell r="E13">
            <v>61</v>
          </cell>
          <cell r="F13">
            <v>3</v>
          </cell>
          <cell r="G13" t="str">
            <v>Kamil BEZRUČ</v>
          </cell>
          <cell r="H13" t="str">
            <v>HZS Moravskoslezského kraje</v>
          </cell>
          <cell r="I13">
            <v>16.899999999999999</v>
          </cell>
          <cell r="J13">
            <v>16.57</v>
          </cell>
          <cell r="K13">
            <v>16.57</v>
          </cell>
        </row>
        <row r="14">
          <cell r="A14">
            <v>96</v>
          </cell>
          <cell r="B14">
            <v>96.08</v>
          </cell>
          <cell r="C14">
            <v>96</v>
          </cell>
          <cell r="D14">
            <v>8</v>
          </cell>
          <cell r="E14">
            <v>80</v>
          </cell>
          <cell r="F14">
            <v>4</v>
          </cell>
          <cell r="G14" t="str">
            <v>Pavel VÁCHA</v>
          </cell>
          <cell r="H14" t="str">
            <v>HZS Ústeckého kraje</v>
          </cell>
          <cell r="I14">
            <v>99.99</v>
          </cell>
          <cell r="J14">
            <v>19.52</v>
          </cell>
          <cell r="K14">
            <v>19.52</v>
          </cell>
        </row>
        <row r="15">
          <cell r="A15">
            <v>76</v>
          </cell>
          <cell r="B15">
            <v>76.081000000000003</v>
          </cell>
          <cell r="C15">
            <v>76</v>
          </cell>
          <cell r="D15">
            <v>9</v>
          </cell>
          <cell r="E15">
            <v>81</v>
          </cell>
          <cell r="F15">
            <v>1</v>
          </cell>
          <cell r="G15" t="str">
            <v>Jiří KARAS</v>
          </cell>
          <cell r="H15" t="str">
            <v>HZS Karlovarského kraje</v>
          </cell>
          <cell r="I15">
            <v>18.71</v>
          </cell>
          <cell r="J15">
            <v>24.18</v>
          </cell>
          <cell r="K15">
            <v>18.71</v>
          </cell>
        </row>
        <row r="16">
          <cell r="A16">
            <v>105</v>
          </cell>
          <cell r="B16">
            <v>105.093</v>
          </cell>
          <cell r="C16">
            <v>105</v>
          </cell>
          <cell r="D16">
            <v>10</v>
          </cell>
          <cell r="E16">
            <v>93</v>
          </cell>
          <cell r="F16">
            <v>2</v>
          </cell>
          <cell r="G16" t="str">
            <v>Václav BLAŽEK</v>
          </cell>
          <cell r="H16" t="str">
            <v>HZS Olomouckého kraje</v>
          </cell>
          <cell r="I16">
            <v>20.58</v>
          </cell>
          <cell r="J16">
            <v>20.04</v>
          </cell>
          <cell r="K16">
            <v>20.04</v>
          </cell>
        </row>
        <row r="17">
          <cell r="A17">
            <v>82</v>
          </cell>
          <cell r="B17">
            <v>82.100999999999999</v>
          </cell>
          <cell r="C17">
            <v>82</v>
          </cell>
          <cell r="D17">
            <v>11</v>
          </cell>
          <cell r="E17">
            <v>101</v>
          </cell>
          <cell r="F17">
            <v>3</v>
          </cell>
          <cell r="G17" t="str">
            <v>Aleš NAVRÁTIL</v>
          </cell>
          <cell r="H17" t="str">
            <v>HZS podniku DEZA, a.s.</v>
          </cell>
          <cell r="I17">
            <v>19.52</v>
          </cell>
          <cell r="J17">
            <v>18.79</v>
          </cell>
          <cell r="K17">
            <v>18.79</v>
          </cell>
        </row>
        <row r="18">
          <cell r="A18">
            <v>30</v>
          </cell>
          <cell r="B18">
            <v>30.111999999999998</v>
          </cell>
          <cell r="C18">
            <v>30</v>
          </cell>
          <cell r="D18">
            <v>12</v>
          </cell>
          <cell r="E18">
            <v>112</v>
          </cell>
          <cell r="F18">
            <v>4</v>
          </cell>
          <cell r="G18" t="str">
            <v>Radovan BLUDSKÝ</v>
          </cell>
          <cell r="H18" t="str">
            <v>HZS Královéhradeckého kraje</v>
          </cell>
          <cell r="I18">
            <v>17.399999999999999</v>
          </cell>
          <cell r="J18">
            <v>17.05</v>
          </cell>
          <cell r="K18">
            <v>17.05</v>
          </cell>
        </row>
        <row r="19">
          <cell r="A19">
            <v>54</v>
          </cell>
          <cell r="B19">
            <v>53.121000000000002</v>
          </cell>
          <cell r="C19">
            <v>53</v>
          </cell>
          <cell r="D19">
            <v>13</v>
          </cell>
          <cell r="E19">
            <v>121</v>
          </cell>
          <cell r="F19">
            <v>1</v>
          </cell>
          <cell r="G19" t="str">
            <v>Lukáš NOVOTNÝ</v>
          </cell>
          <cell r="H19" t="str">
            <v>HZS Středočeského kraje</v>
          </cell>
          <cell r="I19">
            <v>17.649999999999999</v>
          </cell>
          <cell r="J19">
            <v>99.99</v>
          </cell>
          <cell r="K19">
            <v>17.649999999999999</v>
          </cell>
        </row>
        <row r="20">
          <cell r="A20">
            <v>17</v>
          </cell>
          <cell r="B20">
            <v>17.131</v>
          </cell>
          <cell r="C20">
            <v>17</v>
          </cell>
          <cell r="D20">
            <v>14</v>
          </cell>
          <cell r="E20">
            <v>131</v>
          </cell>
          <cell r="F20">
            <v>2</v>
          </cell>
          <cell r="G20" t="str">
            <v>Martin ROHÁČ</v>
          </cell>
          <cell r="H20" t="str">
            <v>HZS Plzeňského kraje</v>
          </cell>
          <cell r="I20">
            <v>17.010000000000002</v>
          </cell>
          <cell r="J20">
            <v>16.600000000000001</v>
          </cell>
          <cell r="K20">
            <v>16.600000000000001</v>
          </cell>
        </row>
        <row r="21">
          <cell r="A21">
            <v>68</v>
          </cell>
          <cell r="B21">
            <v>68.141000000000005</v>
          </cell>
          <cell r="C21">
            <v>68</v>
          </cell>
          <cell r="D21">
            <v>15</v>
          </cell>
          <cell r="E21">
            <v>141</v>
          </cell>
          <cell r="F21">
            <v>3</v>
          </cell>
          <cell r="G21" t="str">
            <v>Milan ČADA</v>
          </cell>
          <cell r="H21" t="str">
            <v>HZS Jihočeského kraje</v>
          </cell>
          <cell r="I21">
            <v>18.09</v>
          </cell>
          <cell r="J21">
            <v>18.04</v>
          </cell>
          <cell r="K21">
            <v>18.04</v>
          </cell>
        </row>
        <row r="22">
          <cell r="A22">
            <v>83</v>
          </cell>
          <cell r="B22">
            <v>83.001999999999995</v>
          </cell>
          <cell r="C22">
            <v>83</v>
          </cell>
          <cell r="D22">
            <v>16</v>
          </cell>
          <cell r="E22">
            <v>2</v>
          </cell>
          <cell r="F22">
            <v>4</v>
          </cell>
          <cell r="G22" t="str">
            <v>Michal ŠÍDA</v>
          </cell>
          <cell r="H22" t="str">
            <v>HZS hlavního města Prahy</v>
          </cell>
          <cell r="I22">
            <v>19.61</v>
          </cell>
          <cell r="J22">
            <v>18.82</v>
          </cell>
          <cell r="K22">
            <v>18.82</v>
          </cell>
        </row>
        <row r="23">
          <cell r="A23">
            <v>35</v>
          </cell>
          <cell r="B23">
            <v>35.015000000000001</v>
          </cell>
          <cell r="C23">
            <v>35</v>
          </cell>
          <cell r="D23">
            <v>17</v>
          </cell>
          <cell r="E23">
            <v>15</v>
          </cell>
          <cell r="F23">
            <v>1</v>
          </cell>
          <cell r="G23" t="str">
            <v>Petr KUCHAŘÍK</v>
          </cell>
          <cell r="H23" t="str">
            <v>HZS Zlínského kraje</v>
          </cell>
          <cell r="I23">
            <v>19.149999999999999</v>
          </cell>
          <cell r="J23">
            <v>17.18</v>
          </cell>
          <cell r="K23">
            <v>17.18</v>
          </cell>
        </row>
        <row r="24">
          <cell r="A24">
            <v>104</v>
          </cell>
          <cell r="B24">
            <v>104.02200000000001</v>
          </cell>
          <cell r="C24">
            <v>104</v>
          </cell>
          <cell r="D24">
            <v>18</v>
          </cell>
          <cell r="E24">
            <v>22</v>
          </cell>
          <cell r="F24">
            <v>2</v>
          </cell>
          <cell r="G24" t="str">
            <v>Petr BÁRTA</v>
          </cell>
          <cell r="H24" t="str">
            <v>HZS Libereckého kraje</v>
          </cell>
          <cell r="I24">
            <v>19.96</v>
          </cell>
          <cell r="J24">
            <v>22.05</v>
          </cell>
          <cell r="K24">
            <v>19.96</v>
          </cell>
        </row>
        <row r="25">
          <cell r="A25">
            <v>86</v>
          </cell>
          <cell r="B25">
            <v>86.033000000000001</v>
          </cell>
          <cell r="C25">
            <v>86</v>
          </cell>
          <cell r="D25">
            <v>19</v>
          </cell>
          <cell r="E25">
            <v>33</v>
          </cell>
          <cell r="F25">
            <v>3</v>
          </cell>
          <cell r="G25" t="str">
            <v>Zbyněk OSTRÝ</v>
          </cell>
          <cell r="H25" t="str">
            <v>HZS Jihomoravského kraje</v>
          </cell>
          <cell r="I25">
            <v>18.989999999999998</v>
          </cell>
          <cell r="J25">
            <v>20.87</v>
          </cell>
          <cell r="K25">
            <v>18.989999999999998</v>
          </cell>
        </row>
        <row r="26">
          <cell r="A26">
            <v>98</v>
          </cell>
          <cell r="B26">
            <v>98.042000000000002</v>
          </cell>
          <cell r="C26">
            <v>98</v>
          </cell>
          <cell r="D26">
            <v>20</v>
          </cell>
          <cell r="E26">
            <v>42</v>
          </cell>
          <cell r="F26">
            <v>4</v>
          </cell>
          <cell r="G26" t="str">
            <v>Jan KURKA</v>
          </cell>
          <cell r="H26" t="str">
            <v>HZS Pardubického kraje</v>
          </cell>
          <cell r="I26">
            <v>19.63</v>
          </cell>
          <cell r="J26">
            <v>99.99</v>
          </cell>
          <cell r="K26">
            <v>19.63</v>
          </cell>
        </row>
        <row r="27">
          <cell r="A27">
            <v>11</v>
          </cell>
          <cell r="B27">
            <v>11.052</v>
          </cell>
          <cell r="C27">
            <v>11</v>
          </cell>
          <cell r="D27">
            <v>21</v>
          </cell>
          <cell r="E27">
            <v>52</v>
          </cell>
          <cell r="F27">
            <v>1</v>
          </cell>
          <cell r="G27" t="str">
            <v>Pavel HNÍZDIL</v>
          </cell>
          <cell r="H27" t="str">
            <v>HZS kraje Vysočina</v>
          </cell>
          <cell r="I27">
            <v>17.04</v>
          </cell>
          <cell r="J27">
            <v>16.54</v>
          </cell>
          <cell r="K27">
            <v>16.54</v>
          </cell>
        </row>
        <row r="28">
          <cell r="A28">
            <v>4</v>
          </cell>
          <cell r="B28">
            <v>4.0620000000000003</v>
          </cell>
          <cell r="C28">
            <v>4</v>
          </cell>
          <cell r="D28">
            <v>22</v>
          </cell>
          <cell r="E28">
            <v>62</v>
          </cell>
          <cell r="F28">
            <v>2</v>
          </cell>
          <cell r="G28" t="str">
            <v>David DOPIRÁK</v>
          </cell>
          <cell r="H28" t="str">
            <v>HZS Moravskoslezského kraje</v>
          </cell>
          <cell r="I28">
            <v>16.54</v>
          </cell>
          <cell r="J28">
            <v>15.99</v>
          </cell>
          <cell r="K28">
            <v>15.99</v>
          </cell>
        </row>
        <row r="29">
          <cell r="A29">
            <v>81</v>
          </cell>
          <cell r="B29">
            <v>81.072000000000003</v>
          </cell>
          <cell r="C29">
            <v>81</v>
          </cell>
          <cell r="D29">
            <v>23</v>
          </cell>
          <cell r="E29">
            <v>72</v>
          </cell>
          <cell r="F29">
            <v>3</v>
          </cell>
          <cell r="G29" t="str">
            <v>Ladislav STÁREK</v>
          </cell>
          <cell r="H29" t="str">
            <v>HZS Ústeckého kraje</v>
          </cell>
          <cell r="I29">
            <v>18.77</v>
          </cell>
          <cell r="J29">
            <v>99.99</v>
          </cell>
          <cell r="K29">
            <v>18.77</v>
          </cell>
        </row>
        <row r="30">
          <cell r="A30">
            <v>99</v>
          </cell>
          <cell r="B30">
            <v>99.081999999999994</v>
          </cell>
          <cell r="C30">
            <v>99</v>
          </cell>
          <cell r="D30">
            <v>24</v>
          </cell>
          <cell r="E30">
            <v>82</v>
          </cell>
          <cell r="F30">
            <v>4</v>
          </cell>
          <cell r="G30" t="str">
            <v>Ondřej HORYCH</v>
          </cell>
          <cell r="H30" t="str">
            <v>HZS Karlovarského kraje</v>
          </cell>
          <cell r="I30">
            <v>20.260000000000002</v>
          </cell>
          <cell r="J30">
            <v>19.71</v>
          </cell>
          <cell r="K30">
            <v>19.71</v>
          </cell>
        </row>
        <row r="31">
          <cell r="A31">
            <v>93</v>
          </cell>
          <cell r="B31">
            <v>93.093999999999994</v>
          </cell>
          <cell r="C31">
            <v>93</v>
          </cell>
          <cell r="D31">
            <v>25</v>
          </cell>
          <cell r="E31">
            <v>94</v>
          </cell>
          <cell r="F31">
            <v>1</v>
          </cell>
          <cell r="G31" t="str">
            <v>Jan KLIMECKÝ</v>
          </cell>
          <cell r="H31" t="str">
            <v>HZS Olomouckého kraje</v>
          </cell>
          <cell r="I31">
            <v>19.28</v>
          </cell>
          <cell r="J31">
            <v>99.99</v>
          </cell>
          <cell r="K31">
            <v>19.28</v>
          </cell>
        </row>
        <row r="32">
          <cell r="A32">
            <v>97</v>
          </cell>
          <cell r="B32">
            <v>97.102999999999994</v>
          </cell>
          <cell r="C32">
            <v>97</v>
          </cell>
          <cell r="D32">
            <v>26</v>
          </cell>
          <cell r="E32">
            <v>103</v>
          </cell>
          <cell r="F32">
            <v>2</v>
          </cell>
          <cell r="G32" t="str">
            <v>Radek PIVKO</v>
          </cell>
          <cell r="H32" t="str">
            <v>HZS podniku DEZA, a.s.</v>
          </cell>
          <cell r="I32">
            <v>21.12</v>
          </cell>
          <cell r="J32">
            <v>19.53</v>
          </cell>
          <cell r="K32">
            <v>19.53</v>
          </cell>
        </row>
        <row r="33">
          <cell r="A33">
            <v>16</v>
          </cell>
          <cell r="B33">
            <v>16.113</v>
          </cell>
          <cell r="C33">
            <v>16</v>
          </cell>
          <cell r="D33">
            <v>27</v>
          </cell>
          <cell r="E33">
            <v>113</v>
          </cell>
          <cell r="F33">
            <v>3</v>
          </cell>
          <cell r="G33" t="str">
            <v>Jiří VOLF</v>
          </cell>
          <cell r="H33" t="str">
            <v>HZS Královéhradeckého kraje</v>
          </cell>
          <cell r="I33">
            <v>16.59</v>
          </cell>
          <cell r="J33">
            <v>99.99</v>
          </cell>
          <cell r="K33">
            <v>16.59</v>
          </cell>
        </row>
        <row r="34">
          <cell r="A34">
            <v>20</v>
          </cell>
          <cell r="B34">
            <v>20.122</v>
          </cell>
          <cell r="C34">
            <v>20</v>
          </cell>
          <cell r="D34">
            <v>28</v>
          </cell>
          <cell r="E34">
            <v>122</v>
          </cell>
          <cell r="F34">
            <v>4</v>
          </cell>
          <cell r="G34" t="str">
            <v>Vladislav FILIP</v>
          </cell>
          <cell r="H34" t="str">
            <v>HZS Středočeského kraje</v>
          </cell>
          <cell r="I34">
            <v>17.41</v>
          </cell>
          <cell r="J34">
            <v>16.72</v>
          </cell>
          <cell r="K34">
            <v>16.72</v>
          </cell>
        </row>
        <row r="35">
          <cell r="A35">
            <v>12</v>
          </cell>
          <cell r="B35">
            <v>12.132999999999999</v>
          </cell>
          <cell r="C35">
            <v>12</v>
          </cell>
          <cell r="D35">
            <v>29</v>
          </cell>
          <cell r="E35">
            <v>133</v>
          </cell>
          <cell r="F35">
            <v>1</v>
          </cell>
          <cell r="G35" t="str">
            <v>Pavel PAVLÍČEK</v>
          </cell>
          <cell r="H35" t="str">
            <v>HZS Plzeňského kraje</v>
          </cell>
          <cell r="I35">
            <v>16.93</v>
          </cell>
          <cell r="J35">
            <v>16.559999999999999</v>
          </cell>
          <cell r="K35">
            <v>16.559999999999999</v>
          </cell>
        </row>
        <row r="36">
          <cell r="A36">
            <v>80</v>
          </cell>
          <cell r="B36">
            <v>80.143000000000001</v>
          </cell>
          <cell r="C36">
            <v>80</v>
          </cell>
          <cell r="D36">
            <v>30</v>
          </cell>
          <cell r="E36">
            <v>143</v>
          </cell>
          <cell r="F36">
            <v>2</v>
          </cell>
          <cell r="G36" t="str">
            <v>Michal ČERNOVSKÝ</v>
          </cell>
          <cell r="H36" t="str">
            <v>HZS Jihočeského kraje</v>
          </cell>
          <cell r="I36">
            <v>18.940000000000001</v>
          </cell>
          <cell r="J36">
            <v>18.77</v>
          </cell>
          <cell r="K36">
            <v>18.77</v>
          </cell>
        </row>
        <row r="37">
          <cell r="A37">
            <v>69</v>
          </cell>
          <cell r="B37">
            <v>69.003</v>
          </cell>
          <cell r="C37">
            <v>69</v>
          </cell>
          <cell r="D37">
            <v>31</v>
          </cell>
          <cell r="E37">
            <v>3</v>
          </cell>
          <cell r="F37">
            <v>3</v>
          </cell>
          <cell r="G37" t="str">
            <v>Radim ŠVEJDA</v>
          </cell>
          <cell r="H37" t="str">
            <v>HZS hlavního města Prahy</v>
          </cell>
          <cell r="I37">
            <v>18.399999999999999</v>
          </cell>
          <cell r="J37">
            <v>18.09</v>
          </cell>
          <cell r="K37">
            <v>18.09</v>
          </cell>
        </row>
        <row r="38">
          <cell r="A38">
            <v>21</v>
          </cell>
          <cell r="B38">
            <v>21.013999999999999</v>
          </cell>
          <cell r="C38">
            <v>21</v>
          </cell>
          <cell r="D38">
            <v>32</v>
          </cell>
          <cell r="E38">
            <v>14</v>
          </cell>
          <cell r="F38">
            <v>4</v>
          </cell>
          <cell r="G38" t="str">
            <v>Marek PAVELKA</v>
          </cell>
          <cell r="H38" t="str">
            <v>HZS Zlínského kraje</v>
          </cell>
          <cell r="I38">
            <v>17.11</v>
          </cell>
          <cell r="J38">
            <v>16.739999999999998</v>
          </cell>
          <cell r="K38">
            <v>16.739999999999998</v>
          </cell>
        </row>
        <row r="39">
          <cell r="A39">
            <v>106</v>
          </cell>
          <cell r="B39">
            <v>106.023</v>
          </cell>
          <cell r="C39">
            <v>106</v>
          </cell>
          <cell r="D39">
            <v>33</v>
          </cell>
          <cell r="E39">
            <v>23</v>
          </cell>
          <cell r="F39">
            <v>1</v>
          </cell>
          <cell r="G39" t="str">
            <v>Jakub MENŠÍK</v>
          </cell>
          <cell r="H39" t="str">
            <v>HZS Libereckého kraje</v>
          </cell>
          <cell r="I39">
            <v>20.05</v>
          </cell>
          <cell r="J39">
            <v>20.16</v>
          </cell>
          <cell r="K39">
            <v>20.05</v>
          </cell>
        </row>
        <row r="40">
          <cell r="A40">
            <v>84</v>
          </cell>
          <cell r="B40">
            <v>84.031000000000006</v>
          </cell>
          <cell r="C40">
            <v>84</v>
          </cell>
          <cell r="D40">
            <v>34</v>
          </cell>
          <cell r="E40">
            <v>31</v>
          </cell>
          <cell r="F40">
            <v>2</v>
          </cell>
          <cell r="G40" t="str">
            <v>Jiří BAUER</v>
          </cell>
          <cell r="H40" t="str">
            <v>HZS Jihomoravského kraje</v>
          </cell>
          <cell r="I40">
            <v>18.899999999999999</v>
          </cell>
          <cell r="J40">
            <v>99.99</v>
          </cell>
          <cell r="K40">
            <v>18.899999999999999</v>
          </cell>
        </row>
        <row r="41">
          <cell r="A41">
            <v>110</v>
          </cell>
          <cell r="B41">
            <v>110.04300000000001</v>
          </cell>
          <cell r="C41">
            <v>110</v>
          </cell>
          <cell r="D41">
            <v>35</v>
          </cell>
          <cell r="E41">
            <v>43</v>
          </cell>
          <cell r="F41">
            <v>3</v>
          </cell>
          <cell r="G41" t="str">
            <v>Lukáš BEER</v>
          </cell>
          <cell r="H41" t="str">
            <v>HZS Pardubického kraje</v>
          </cell>
          <cell r="I41">
            <v>20.65</v>
          </cell>
          <cell r="J41">
            <v>20.86</v>
          </cell>
          <cell r="K41">
            <v>20.65</v>
          </cell>
        </row>
        <row r="42">
          <cell r="A42">
            <v>18</v>
          </cell>
          <cell r="B42">
            <v>18.053000000000001</v>
          </cell>
          <cell r="C42">
            <v>18</v>
          </cell>
          <cell r="D42">
            <v>36</v>
          </cell>
          <cell r="E42">
            <v>53</v>
          </cell>
          <cell r="F42">
            <v>4</v>
          </cell>
          <cell r="G42" t="str">
            <v>Michal ČEKAL</v>
          </cell>
          <cell r="H42" t="str">
            <v>HZS kraje Vysočina</v>
          </cell>
          <cell r="I42">
            <v>16.63</v>
          </cell>
          <cell r="J42">
            <v>99.99</v>
          </cell>
          <cell r="K42">
            <v>16.63</v>
          </cell>
        </row>
        <row r="43">
          <cell r="A43">
            <v>8</v>
          </cell>
          <cell r="B43">
            <v>8.0630000000000006</v>
          </cell>
          <cell r="C43">
            <v>8</v>
          </cell>
          <cell r="D43">
            <v>37</v>
          </cell>
          <cell r="E43">
            <v>63</v>
          </cell>
          <cell r="F43">
            <v>1</v>
          </cell>
          <cell r="G43" t="str">
            <v>Jakub ARVAI</v>
          </cell>
          <cell r="H43" t="str">
            <v>HZS Moravskoslezského kraje</v>
          </cell>
          <cell r="I43">
            <v>16.440000000000001</v>
          </cell>
          <cell r="J43">
            <v>99.99</v>
          </cell>
          <cell r="K43">
            <v>16.440000000000001</v>
          </cell>
        </row>
        <row r="44">
          <cell r="A44">
            <v>61</v>
          </cell>
          <cell r="B44">
            <v>61.073</v>
          </cell>
          <cell r="C44">
            <v>61</v>
          </cell>
          <cell r="D44">
            <v>38</v>
          </cell>
          <cell r="E44">
            <v>73</v>
          </cell>
          <cell r="F44">
            <v>2</v>
          </cell>
          <cell r="G44" t="str">
            <v>Václav ŠEINER</v>
          </cell>
          <cell r="H44" t="str">
            <v>HZS Ústeckého kraje</v>
          </cell>
          <cell r="I44">
            <v>17.86</v>
          </cell>
          <cell r="J44">
            <v>99.99</v>
          </cell>
          <cell r="K44">
            <v>17.86</v>
          </cell>
        </row>
        <row r="45">
          <cell r="A45">
            <v>115</v>
          </cell>
          <cell r="B45">
            <v>115.084</v>
          </cell>
          <cell r="C45">
            <v>115</v>
          </cell>
          <cell r="D45">
            <v>39</v>
          </cell>
          <cell r="E45">
            <v>84</v>
          </cell>
          <cell r="F45">
            <v>3</v>
          </cell>
          <cell r="G45" t="str">
            <v>Daniel MOTTL</v>
          </cell>
          <cell r="H45" t="str">
            <v>HZS Karlovarského kraje</v>
          </cell>
          <cell r="I45">
            <v>21.38</v>
          </cell>
          <cell r="J45">
            <v>99.99</v>
          </cell>
          <cell r="K45">
            <v>21.38</v>
          </cell>
        </row>
        <row r="46">
          <cell r="A46">
            <v>57</v>
          </cell>
          <cell r="B46">
            <v>57.098999999999997</v>
          </cell>
          <cell r="C46">
            <v>57</v>
          </cell>
          <cell r="D46">
            <v>40</v>
          </cell>
          <cell r="E46">
            <v>99</v>
          </cell>
          <cell r="F46">
            <v>4</v>
          </cell>
          <cell r="G46" t="str">
            <v>Josef BUCHTA</v>
          </cell>
          <cell r="H46" t="str">
            <v>HZS Olomouckého kraje</v>
          </cell>
          <cell r="I46">
            <v>18.39</v>
          </cell>
          <cell r="J46">
            <v>17.73</v>
          </cell>
          <cell r="K46">
            <v>17.73</v>
          </cell>
        </row>
        <row r="47">
          <cell r="A47">
            <v>89</v>
          </cell>
          <cell r="B47">
            <v>89.105000000000004</v>
          </cell>
          <cell r="C47">
            <v>89</v>
          </cell>
          <cell r="D47">
            <v>41</v>
          </cell>
          <cell r="E47">
            <v>105</v>
          </cell>
          <cell r="F47">
            <v>1</v>
          </cell>
          <cell r="G47" t="str">
            <v>Martin GÁŠEK</v>
          </cell>
          <cell r="H47" t="str">
            <v>HZS podniku DEZA, a.s.</v>
          </cell>
          <cell r="I47">
            <v>30.57</v>
          </cell>
          <cell r="J47">
            <v>19.04</v>
          </cell>
          <cell r="K47">
            <v>19.04</v>
          </cell>
        </row>
        <row r="48">
          <cell r="A48">
            <v>5</v>
          </cell>
          <cell r="B48">
            <v>5.1139999999999999</v>
          </cell>
          <cell r="C48">
            <v>5</v>
          </cell>
          <cell r="D48">
            <v>42</v>
          </cell>
          <cell r="E48">
            <v>114</v>
          </cell>
          <cell r="F48">
            <v>2</v>
          </cell>
          <cell r="G48" t="str">
            <v>Petr MAŘAN</v>
          </cell>
          <cell r="H48" t="str">
            <v>HZS Královéhradeckého kraje</v>
          </cell>
          <cell r="I48">
            <v>16.38</v>
          </cell>
          <cell r="J48">
            <v>16</v>
          </cell>
          <cell r="K48">
            <v>16</v>
          </cell>
        </row>
        <row r="49">
          <cell r="A49">
            <v>71</v>
          </cell>
          <cell r="B49">
            <v>71.123000000000005</v>
          </cell>
          <cell r="C49">
            <v>71</v>
          </cell>
          <cell r="D49">
            <v>43</v>
          </cell>
          <cell r="E49">
            <v>123</v>
          </cell>
          <cell r="F49">
            <v>3</v>
          </cell>
          <cell r="G49" t="str">
            <v>Václav ŘÍHA</v>
          </cell>
          <cell r="H49" t="str">
            <v>HZS Středočeského kraje</v>
          </cell>
          <cell r="I49">
            <v>18.3</v>
          </cell>
          <cell r="J49">
            <v>18.12</v>
          </cell>
          <cell r="K49">
            <v>18.12</v>
          </cell>
        </row>
        <row r="50">
          <cell r="A50">
            <v>27</v>
          </cell>
          <cell r="B50">
            <v>27.135000000000002</v>
          </cell>
          <cell r="C50">
            <v>27</v>
          </cell>
          <cell r="D50">
            <v>44</v>
          </cell>
          <cell r="E50">
            <v>135</v>
          </cell>
          <cell r="F50">
            <v>4</v>
          </cell>
          <cell r="G50" t="str">
            <v>Tomáš HOSPR</v>
          </cell>
          <cell r="H50" t="str">
            <v>HZS Plzeňského kraje</v>
          </cell>
          <cell r="I50">
            <v>16.989999999999998</v>
          </cell>
          <cell r="J50">
            <v>99.99</v>
          </cell>
          <cell r="K50">
            <v>16.989999999999998</v>
          </cell>
        </row>
        <row r="51">
          <cell r="A51">
            <v>65</v>
          </cell>
          <cell r="B51">
            <v>65.149000000000001</v>
          </cell>
          <cell r="C51">
            <v>65</v>
          </cell>
          <cell r="D51">
            <v>45</v>
          </cell>
          <cell r="E51">
            <v>149</v>
          </cell>
          <cell r="F51">
            <v>1</v>
          </cell>
          <cell r="G51" t="str">
            <v>Pavel JANŮ</v>
          </cell>
          <cell r="H51" t="str">
            <v>HZS Jihočeského kraje</v>
          </cell>
          <cell r="I51">
            <v>99.99</v>
          </cell>
          <cell r="J51">
            <v>17.940000000000001</v>
          </cell>
          <cell r="K51">
            <v>17.940000000000001</v>
          </cell>
        </row>
        <row r="52">
          <cell r="A52">
            <v>70</v>
          </cell>
          <cell r="B52">
            <v>70.004999999999995</v>
          </cell>
          <cell r="C52">
            <v>70</v>
          </cell>
          <cell r="D52">
            <v>46</v>
          </cell>
          <cell r="E52">
            <v>5</v>
          </cell>
          <cell r="F52">
            <v>2</v>
          </cell>
          <cell r="G52" t="str">
            <v>Jindřich STÝBLO</v>
          </cell>
          <cell r="H52" t="str">
            <v>HZS hlavního města Prahy</v>
          </cell>
          <cell r="I52">
            <v>18.59</v>
          </cell>
          <cell r="J52">
            <v>18.100000000000001</v>
          </cell>
          <cell r="K52">
            <v>18.100000000000001</v>
          </cell>
        </row>
        <row r="53">
          <cell r="A53">
            <v>39</v>
          </cell>
          <cell r="B53">
            <v>39.015999999999998</v>
          </cell>
          <cell r="C53">
            <v>39</v>
          </cell>
          <cell r="D53">
            <v>47</v>
          </cell>
          <cell r="E53">
            <v>16</v>
          </cell>
          <cell r="F53">
            <v>3</v>
          </cell>
          <cell r="G53" t="str">
            <v>Luděk OTÝPKA</v>
          </cell>
          <cell r="H53" t="str">
            <v>HZS Zlínského kraje</v>
          </cell>
          <cell r="I53">
            <v>18.89</v>
          </cell>
          <cell r="J53">
            <v>17.25</v>
          </cell>
          <cell r="K53">
            <v>17.25</v>
          </cell>
        </row>
        <row r="54">
          <cell r="A54">
            <v>117</v>
          </cell>
          <cell r="B54">
            <v>117.03</v>
          </cell>
          <cell r="C54">
            <v>117</v>
          </cell>
          <cell r="D54">
            <v>48</v>
          </cell>
          <cell r="E54">
            <v>30</v>
          </cell>
          <cell r="F54">
            <v>4</v>
          </cell>
          <cell r="G54" t="str">
            <v>Pavel ŠTĚPÁNEK</v>
          </cell>
          <cell r="H54" t="str">
            <v>HZS Libereckého kraje</v>
          </cell>
          <cell r="I54">
            <v>24.34</v>
          </cell>
          <cell r="J54">
            <v>99.99</v>
          </cell>
          <cell r="K54">
            <v>24.34</v>
          </cell>
        </row>
        <row r="55">
          <cell r="A55">
            <v>44</v>
          </cell>
          <cell r="B55">
            <v>44.031999999999996</v>
          </cell>
          <cell r="C55">
            <v>44</v>
          </cell>
          <cell r="D55">
            <v>49</v>
          </cell>
          <cell r="E55">
            <v>32</v>
          </cell>
          <cell r="F55">
            <v>1</v>
          </cell>
          <cell r="G55" t="str">
            <v>Martin BÍLEK</v>
          </cell>
          <cell r="H55" t="str">
            <v>HZS Jihomoravského kraje</v>
          </cell>
          <cell r="I55">
            <v>17.34</v>
          </cell>
          <cell r="J55">
            <v>21.9</v>
          </cell>
          <cell r="K55">
            <v>17.34</v>
          </cell>
        </row>
        <row r="56">
          <cell r="A56">
            <v>87</v>
          </cell>
          <cell r="B56">
            <v>87.043999999999997</v>
          </cell>
          <cell r="C56">
            <v>87</v>
          </cell>
          <cell r="D56">
            <v>50</v>
          </cell>
          <cell r="E56">
            <v>44</v>
          </cell>
          <cell r="F56">
            <v>2</v>
          </cell>
          <cell r="G56" t="str">
            <v>Pavel KADLEC</v>
          </cell>
          <cell r="H56" t="str">
            <v>HZS Pardubického kraje</v>
          </cell>
          <cell r="I56">
            <v>19.829999999999998</v>
          </cell>
          <cell r="J56">
            <v>19.02</v>
          </cell>
          <cell r="K56">
            <v>19.02</v>
          </cell>
        </row>
        <row r="57">
          <cell r="A57">
            <v>33</v>
          </cell>
          <cell r="B57">
            <v>33.054000000000002</v>
          </cell>
          <cell r="C57">
            <v>33</v>
          </cell>
          <cell r="D57">
            <v>51</v>
          </cell>
          <cell r="E57">
            <v>54</v>
          </cell>
          <cell r="F57">
            <v>3</v>
          </cell>
          <cell r="G57" t="str">
            <v>Lukáš HONS</v>
          </cell>
          <cell r="H57" t="str">
            <v>HZS kraje Vysočina</v>
          </cell>
          <cell r="I57">
            <v>17.2</v>
          </cell>
          <cell r="J57">
            <v>17.149999999999999</v>
          </cell>
          <cell r="K57">
            <v>17.149999999999999</v>
          </cell>
        </row>
        <row r="58">
          <cell r="A58">
            <v>37</v>
          </cell>
          <cell r="B58">
            <v>37.069000000000003</v>
          </cell>
          <cell r="C58">
            <v>37</v>
          </cell>
          <cell r="D58">
            <v>52</v>
          </cell>
          <cell r="E58">
            <v>69</v>
          </cell>
          <cell r="F58">
            <v>4</v>
          </cell>
          <cell r="G58" t="str">
            <v>Ondřej KUBALA</v>
          </cell>
          <cell r="H58" t="str">
            <v>HZS Moravskoslezského kraje</v>
          </cell>
          <cell r="I58">
            <v>19.059999999999999</v>
          </cell>
          <cell r="J58">
            <v>17.2</v>
          </cell>
          <cell r="K58">
            <v>17.2</v>
          </cell>
        </row>
        <row r="59">
          <cell r="A59">
            <v>56</v>
          </cell>
          <cell r="B59">
            <v>56.073999999999998</v>
          </cell>
          <cell r="C59">
            <v>56</v>
          </cell>
          <cell r="D59">
            <v>53</v>
          </cell>
          <cell r="E59">
            <v>74</v>
          </cell>
          <cell r="F59">
            <v>1</v>
          </cell>
          <cell r="G59" t="str">
            <v>David SOMOL</v>
          </cell>
          <cell r="H59" t="str">
            <v>HZS Ústeckého kraje</v>
          </cell>
          <cell r="I59">
            <v>17.72</v>
          </cell>
          <cell r="J59">
            <v>99.99</v>
          </cell>
          <cell r="K59">
            <v>17.72</v>
          </cell>
        </row>
        <row r="60">
          <cell r="A60">
            <v>114</v>
          </cell>
          <cell r="B60">
            <v>114.08499999999999</v>
          </cell>
          <cell r="C60">
            <v>114</v>
          </cell>
          <cell r="D60">
            <v>54</v>
          </cell>
          <cell r="E60">
            <v>85</v>
          </cell>
          <cell r="F60">
            <v>2</v>
          </cell>
          <cell r="G60" t="str">
            <v>Miloslav POSPĚCH</v>
          </cell>
          <cell r="H60" t="str">
            <v>HZS Karlovarského kraje</v>
          </cell>
          <cell r="I60">
            <v>21.45</v>
          </cell>
          <cell r="J60">
            <v>21.21</v>
          </cell>
          <cell r="K60">
            <v>21.21</v>
          </cell>
        </row>
        <row r="61">
          <cell r="A61">
            <v>77</v>
          </cell>
          <cell r="B61">
            <v>77.096999999999994</v>
          </cell>
          <cell r="C61">
            <v>77</v>
          </cell>
          <cell r="D61">
            <v>55</v>
          </cell>
          <cell r="E61">
            <v>97</v>
          </cell>
          <cell r="F61">
            <v>3</v>
          </cell>
          <cell r="G61" t="str">
            <v>Pavel BERNHAUER</v>
          </cell>
          <cell r="H61" t="str">
            <v>HZS Olomouckého kraje</v>
          </cell>
          <cell r="I61">
            <v>18.72</v>
          </cell>
          <cell r="J61">
            <v>18.760000000000002</v>
          </cell>
          <cell r="K61">
            <v>18.72</v>
          </cell>
        </row>
        <row r="62">
          <cell r="A62">
            <v>50</v>
          </cell>
          <cell r="B62">
            <v>49.106000000000002</v>
          </cell>
          <cell r="C62">
            <v>49</v>
          </cell>
          <cell r="D62">
            <v>56</v>
          </cell>
          <cell r="E62">
            <v>106</v>
          </cell>
          <cell r="F62">
            <v>4</v>
          </cell>
          <cell r="G62" t="str">
            <v>Petr KORÁBEČNÝ</v>
          </cell>
          <cell r="H62" t="str">
            <v>HZS podniku DEZA, a.s.</v>
          </cell>
          <cell r="I62">
            <v>17.46</v>
          </cell>
          <cell r="J62">
            <v>99.99</v>
          </cell>
          <cell r="K62">
            <v>17.46</v>
          </cell>
        </row>
        <row r="63">
          <cell r="A63">
            <v>23</v>
          </cell>
          <cell r="B63">
            <v>23.114999999999998</v>
          </cell>
          <cell r="C63">
            <v>23</v>
          </cell>
          <cell r="D63">
            <v>57</v>
          </cell>
          <cell r="E63">
            <v>115</v>
          </cell>
          <cell r="F63">
            <v>1</v>
          </cell>
          <cell r="G63" t="str">
            <v>Jan KLOUČEK</v>
          </cell>
          <cell r="H63" t="str">
            <v>HZS Královéhradeckého kraje</v>
          </cell>
          <cell r="I63">
            <v>17.46</v>
          </cell>
          <cell r="J63">
            <v>16.82</v>
          </cell>
          <cell r="K63">
            <v>16.82</v>
          </cell>
        </row>
        <row r="64">
          <cell r="A64">
            <v>60</v>
          </cell>
          <cell r="B64">
            <v>60.124000000000002</v>
          </cell>
          <cell r="C64">
            <v>60</v>
          </cell>
          <cell r="D64">
            <v>58</v>
          </cell>
          <cell r="E64">
            <v>124</v>
          </cell>
          <cell r="F64">
            <v>2</v>
          </cell>
          <cell r="G64" t="str">
            <v>Milan TŮMA</v>
          </cell>
          <cell r="H64" t="str">
            <v>HZS Středočeského kraje</v>
          </cell>
          <cell r="I64">
            <v>17.84</v>
          </cell>
          <cell r="J64">
            <v>99.99</v>
          </cell>
          <cell r="K64">
            <v>17.84</v>
          </cell>
        </row>
        <row r="65">
          <cell r="A65">
            <v>28</v>
          </cell>
          <cell r="B65">
            <v>27.135999999999999</v>
          </cell>
          <cell r="C65">
            <v>27</v>
          </cell>
          <cell r="D65">
            <v>59</v>
          </cell>
          <cell r="E65">
            <v>136</v>
          </cell>
          <cell r="F65">
            <v>3</v>
          </cell>
          <cell r="G65" t="str">
            <v>Jaroslav HRDLIČKA</v>
          </cell>
          <cell r="H65" t="str">
            <v>HZS Plzeňského kraje</v>
          </cell>
          <cell r="I65">
            <v>16.989999999999998</v>
          </cell>
          <cell r="J65">
            <v>99.99</v>
          </cell>
          <cell r="K65">
            <v>16.989999999999998</v>
          </cell>
        </row>
        <row r="66">
          <cell r="A66">
            <v>64</v>
          </cell>
          <cell r="B66">
            <v>64.144999999999996</v>
          </cell>
          <cell r="C66">
            <v>64</v>
          </cell>
          <cell r="D66">
            <v>60</v>
          </cell>
          <cell r="E66">
            <v>145</v>
          </cell>
          <cell r="F66">
            <v>4</v>
          </cell>
          <cell r="G66" t="str">
            <v>Michal DOKTOR</v>
          </cell>
          <cell r="H66" t="str">
            <v>HZS Jihočeského kraje</v>
          </cell>
          <cell r="I66">
            <v>18.149999999999999</v>
          </cell>
          <cell r="J66">
            <v>17.940000000000001</v>
          </cell>
          <cell r="K66">
            <v>17.940000000000001</v>
          </cell>
        </row>
        <row r="67">
          <cell r="A67">
            <v>85</v>
          </cell>
          <cell r="B67">
            <v>85.006</v>
          </cell>
          <cell r="C67">
            <v>85</v>
          </cell>
          <cell r="D67">
            <v>61</v>
          </cell>
          <cell r="E67">
            <v>6</v>
          </cell>
          <cell r="F67">
            <v>1</v>
          </cell>
          <cell r="G67" t="str">
            <v>Ladislav VOBEJDA</v>
          </cell>
          <cell r="H67" t="str">
            <v>HZS hlavního města Prahy</v>
          </cell>
          <cell r="I67">
            <v>18.97</v>
          </cell>
          <cell r="J67">
            <v>99.99</v>
          </cell>
          <cell r="K67">
            <v>18.97</v>
          </cell>
        </row>
        <row r="68">
          <cell r="A68">
            <v>41</v>
          </cell>
          <cell r="B68">
            <v>41.011000000000003</v>
          </cell>
          <cell r="C68">
            <v>41</v>
          </cell>
          <cell r="D68">
            <v>62</v>
          </cell>
          <cell r="E68">
            <v>11</v>
          </cell>
          <cell r="F68">
            <v>2</v>
          </cell>
          <cell r="G68" t="str">
            <v>Marek TYKAL</v>
          </cell>
          <cell r="H68" t="str">
            <v>HZS Zlínského kraje</v>
          </cell>
          <cell r="I68">
            <v>17.27</v>
          </cell>
          <cell r="J68">
            <v>20.76</v>
          </cell>
          <cell r="K68">
            <v>17.27</v>
          </cell>
        </row>
        <row r="69">
          <cell r="A69">
            <v>95</v>
          </cell>
          <cell r="B69">
            <v>95.025000000000006</v>
          </cell>
          <cell r="C69">
            <v>95</v>
          </cell>
          <cell r="D69">
            <v>63</v>
          </cell>
          <cell r="E69">
            <v>25</v>
          </cell>
          <cell r="F69">
            <v>3</v>
          </cell>
          <cell r="G69" t="str">
            <v>Vladimír NOVOTNÝ</v>
          </cell>
          <cell r="H69" t="str">
            <v>HZS Libereckého kraje</v>
          </cell>
          <cell r="I69">
            <v>21.09</v>
          </cell>
          <cell r="J69">
            <v>19.5</v>
          </cell>
          <cell r="K69">
            <v>19.5</v>
          </cell>
        </row>
        <row r="70">
          <cell r="A70">
            <v>73</v>
          </cell>
          <cell r="B70">
            <v>73.034000000000006</v>
          </cell>
          <cell r="C70">
            <v>73</v>
          </cell>
          <cell r="D70">
            <v>64</v>
          </cell>
          <cell r="E70">
            <v>34</v>
          </cell>
          <cell r="F70">
            <v>4</v>
          </cell>
          <cell r="G70" t="str">
            <v>Radim ČECH</v>
          </cell>
          <cell r="H70" t="str">
            <v>HZS Jihomoravského kraje</v>
          </cell>
          <cell r="I70">
            <v>18.39</v>
          </cell>
          <cell r="J70">
            <v>18.3</v>
          </cell>
          <cell r="K70">
            <v>18.3</v>
          </cell>
        </row>
        <row r="71">
          <cell r="A71">
            <v>31</v>
          </cell>
          <cell r="B71">
            <v>31.045000000000002</v>
          </cell>
          <cell r="C71">
            <v>31</v>
          </cell>
          <cell r="D71">
            <v>65</v>
          </cell>
          <cell r="E71">
            <v>45</v>
          </cell>
          <cell r="F71">
            <v>1</v>
          </cell>
          <cell r="G71" t="str">
            <v>Lukáš FLACH</v>
          </cell>
          <cell r="H71" t="str">
            <v>HZS Pardubického kraje</v>
          </cell>
          <cell r="I71">
            <v>99.99</v>
          </cell>
          <cell r="J71">
            <v>17.12</v>
          </cell>
          <cell r="K71">
            <v>17.12</v>
          </cell>
        </row>
        <row r="72">
          <cell r="A72">
            <v>46</v>
          </cell>
          <cell r="B72">
            <v>46.055</v>
          </cell>
          <cell r="C72">
            <v>46</v>
          </cell>
          <cell r="D72">
            <v>66</v>
          </cell>
          <cell r="E72">
            <v>55</v>
          </cell>
          <cell r="F72">
            <v>2</v>
          </cell>
          <cell r="G72" t="str">
            <v>Vojtěch FILA</v>
          </cell>
          <cell r="H72" t="str">
            <v>HZS kraje Vysočina</v>
          </cell>
          <cell r="I72">
            <v>17.54</v>
          </cell>
          <cell r="J72">
            <v>17.350000000000001</v>
          </cell>
          <cell r="K72">
            <v>17.350000000000001</v>
          </cell>
        </row>
        <row r="73">
          <cell r="A73">
            <v>15</v>
          </cell>
          <cell r="B73">
            <v>15.07</v>
          </cell>
          <cell r="C73">
            <v>15</v>
          </cell>
          <cell r="D73">
            <v>67</v>
          </cell>
          <cell r="E73">
            <v>70</v>
          </cell>
          <cell r="F73">
            <v>3</v>
          </cell>
          <cell r="G73" t="str">
            <v>Adam VONDRA</v>
          </cell>
          <cell r="H73" t="str">
            <v>HZS Moravskoslezského kraje</v>
          </cell>
          <cell r="I73">
            <v>16.579999999999998</v>
          </cell>
          <cell r="J73">
            <v>99.99</v>
          </cell>
          <cell r="K73">
            <v>16.579999999999998</v>
          </cell>
        </row>
        <row r="74">
          <cell r="A74">
            <v>2</v>
          </cell>
          <cell r="B74">
            <v>2.0750000000000002</v>
          </cell>
          <cell r="C74">
            <v>2</v>
          </cell>
          <cell r="D74">
            <v>68</v>
          </cell>
          <cell r="E74">
            <v>75</v>
          </cell>
          <cell r="F74">
            <v>4</v>
          </cell>
          <cell r="G74" t="str">
            <v>Jakub PĚKNÝ</v>
          </cell>
          <cell r="H74" t="str">
            <v>HZS Ústeckého kraje</v>
          </cell>
          <cell r="I74">
            <v>16.41</v>
          </cell>
          <cell r="J74">
            <v>15.87</v>
          </cell>
          <cell r="K74">
            <v>15.87</v>
          </cell>
        </row>
        <row r="75">
          <cell r="A75">
            <v>116</v>
          </cell>
          <cell r="B75">
            <v>116.086</v>
          </cell>
          <cell r="C75">
            <v>116</v>
          </cell>
          <cell r="D75">
            <v>69</v>
          </cell>
          <cell r="E75">
            <v>86</v>
          </cell>
          <cell r="F75">
            <v>1</v>
          </cell>
          <cell r="G75" t="str">
            <v>Milan BÍLEK</v>
          </cell>
          <cell r="H75" t="str">
            <v>HZS Karlovarského kraje</v>
          </cell>
          <cell r="I75">
            <v>21.87</v>
          </cell>
          <cell r="J75">
            <v>21.41</v>
          </cell>
          <cell r="K75">
            <v>21.41</v>
          </cell>
        </row>
        <row r="76">
          <cell r="A76">
            <v>52</v>
          </cell>
          <cell r="B76">
            <v>52.097999999999999</v>
          </cell>
          <cell r="C76">
            <v>52</v>
          </cell>
          <cell r="D76">
            <v>70</v>
          </cell>
          <cell r="E76">
            <v>98</v>
          </cell>
          <cell r="F76">
            <v>2</v>
          </cell>
          <cell r="G76" t="str">
            <v>Marek BIA</v>
          </cell>
          <cell r="H76" t="str">
            <v>HZS Olomouckého kraje</v>
          </cell>
          <cell r="I76">
            <v>19.440000000000001</v>
          </cell>
          <cell r="J76">
            <v>17.59</v>
          </cell>
          <cell r="K76">
            <v>17.59</v>
          </cell>
        </row>
        <row r="77">
          <cell r="A77">
            <v>102</v>
          </cell>
          <cell r="B77">
            <v>101.11</v>
          </cell>
          <cell r="C77">
            <v>101</v>
          </cell>
          <cell r="D77">
            <v>71</v>
          </cell>
          <cell r="E77">
            <v>110</v>
          </cell>
          <cell r="F77">
            <v>3</v>
          </cell>
          <cell r="G77" t="str">
            <v>Zdeněk MATYÁSEK</v>
          </cell>
          <cell r="H77" t="str">
            <v>HZS podniku DEZA, a.s.</v>
          </cell>
          <cell r="I77">
            <v>19.89</v>
          </cell>
          <cell r="J77">
            <v>99.99</v>
          </cell>
          <cell r="K77">
            <v>19.89</v>
          </cell>
        </row>
        <row r="78">
          <cell r="A78">
            <v>26</v>
          </cell>
          <cell r="B78">
            <v>26.117000000000001</v>
          </cell>
          <cell r="C78">
            <v>26</v>
          </cell>
          <cell r="D78">
            <v>72</v>
          </cell>
          <cell r="E78">
            <v>117</v>
          </cell>
          <cell r="F78">
            <v>4</v>
          </cell>
          <cell r="G78" t="str">
            <v>Kamil KRÁLIK</v>
          </cell>
          <cell r="H78" t="str">
            <v>HZS Královéhradeckého kraje</v>
          </cell>
          <cell r="I78">
            <v>16.899999999999999</v>
          </cell>
          <cell r="J78">
            <v>99.99</v>
          </cell>
          <cell r="K78">
            <v>16.899999999999999</v>
          </cell>
        </row>
        <row r="79">
          <cell r="A79">
            <v>113</v>
          </cell>
          <cell r="B79">
            <v>113.128</v>
          </cell>
          <cell r="C79">
            <v>113</v>
          </cell>
          <cell r="D79">
            <v>73</v>
          </cell>
          <cell r="E79">
            <v>128</v>
          </cell>
          <cell r="F79">
            <v>1</v>
          </cell>
          <cell r="G79" t="str">
            <v>Pavel MAYER</v>
          </cell>
          <cell r="H79" t="str">
            <v>HZS Středočeského kraje</v>
          </cell>
          <cell r="I79">
            <v>21.13</v>
          </cell>
          <cell r="J79">
            <v>27.22</v>
          </cell>
          <cell r="K79">
            <v>21.13</v>
          </cell>
        </row>
        <row r="80">
          <cell r="A80">
            <v>24</v>
          </cell>
          <cell r="B80">
            <v>24.137</v>
          </cell>
          <cell r="C80">
            <v>24</v>
          </cell>
          <cell r="D80">
            <v>74</v>
          </cell>
          <cell r="E80">
            <v>137</v>
          </cell>
          <cell r="F80">
            <v>2</v>
          </cell>
          <cell r="G80" t="str">
            <v>Vlastimil ŽÁK</v>
          </cell>
          <cell r="H80" t="str">
            <v>HZS Plzeňského kraje</v>
          </cell>
          <cell r="I80">
            <v>16.829999999999998</v>
          </cell>
          <cell r="J80">
            <v>99.99</v>
          </cell>
          <cell r="K80">
            <v>16.829999999999998</v>
          </cell>
        </row>
        <row r="81">
          <cell r="A81">
            <v>66</v>
          </cell>
          <cell r="B81">
            <v>66.141999999999996</v>
          </cell>
          <cell r="C81">
            <v>66</v>
          </cell>
          <cell r="D81">
            <v>75</v>
          </cell>
          <cell r="E81">
            <v>142</v>
          </cell>
          <cell r="F81">
            <v>3</v>
          </cell>
          <cell r="G81" t="str">
            <v>Radim ŠVEHLA</v>
          </cell>
          <cell r="H81" t="str">
            <v>HZS Jihočeského kraje</v>
          </cell>
          <cell r="I81">
            <v>17.95</v>
          </cell>
          <cell r="J81">
            <v>99.99</v>
          </cell>
          <cell r="K81">
            <v>17.95</v>
          </cell>
        </row>
        <row r="82">
          <cell r="A82">
            <v>29</v>
          </cell>
          <cell r="B82">
            <v>29.007000000000001</v>
          </cell>
          <cell r="C82">
            <v>29</v>
          </cell>
          <cell r="D82">
            <v>76</v>
          </cell>
          <cell r="E82">
            <v>7</v>
          </cell>
          <cell r="F82">
            <v>4</v>
          </cell>
          <cell r="G82" t="str">
            <v>Tomáš DANĚK</v>
          </cell>
          <cell r="H82" t="str">
            <v>HZS hlavního města Prahy</v>
          </cell>
          <cell r="I82">
            <v>17.07</v>
          </cell>
          <cell r="J82">
            <v>17</v>
          </cell>
          <cell r="K82">
            <v>17</v>
          </cell>
        </row>
        <row r="83">
          <cell r="A83">
            <v>34</v>
          </cell>
          <cell r="B83">
            <v>34.018000000000001</v>
          </cell>
          <cell r="C83">
            <v>34</v>
          </cell>
          <cell r="D83">
            <v>77</v>
          </cell>
          <cell r="E83">
            <v>18</v>
          </cell>
          <cell r="F83">
            <v>1</v>
          </cell>
          <cell r="G83" t="str">
            <v>Petr VACULÍN</v>
          </cell>
          <cell r="H83" t="str">
            <v>HZS Zlínského kraje</v>
          </cell>
          <cell r="I83">
            <v>17.79</v>
          </cell>
          <cell r="J83">
            <v>17.170000000000002</v>
          </cell>
          <cell r="K83">
            <v>17.170000000000002</v>
          </cell>
        </row>
        <row r="84">
          <cell r="A84">
            <v>58</v>
          </cell>
          <cell r="B84">
            <v>58.026000000000003</v>
          </cell>
          <cell r="C84">
            <v>58</v>
          </cell>
          <cell r="D84">
            <v>78</v>
          </cell>
          <cell r="E84">
            <v>26</v>
          </cell>
          <cell r="F84">
            <v>2</v>
          </cell>
          <cell r="G84" t="str">
            <v>Martin KULHAVÝ</v>
          </cell>
          <cell r="H84" t="str">
            <v>HZS Libereckého kraje</v>
          </cell>
          <cell r="I84">
            <v>17.79</v>
          </cell>
          <cell r="J84">
            <v>17.940000000000001</v>
          </cell>
          <cell r="K84">
            <v>17.79</v>
          </cell>
        </row>
        <row r="85">
          <cell r="A85">
            <v>43</v>
          </cell>
          <cell r="B85">
            <v>43.036999999999999</v>
          </cell>
          <cell r="C85">
            <v>43</v>
          </cell>
          <cell r="D85">
            <v>79</v>
          </cell>
          <cell r="E85">
            <v>37</v>
          </cell>
          <cell r="F85">
            <v>3</v>
          </cell>
          <cell r="G85" t="str">
            <v>Jiří ŠKAROUPKA</v>
          </cell>
          <cell r="H85" t="str">
            <v>HZS Jihomoravského kraje</v>
          </cell>
          <cell r="I85">
            <v>19.16</v>
          </cell>
          <cell r="J85">
            <v>17.309999999999999</v>
          </cell>
          <cell r="K85">
            <v>17.309999999999999</v>
          </cell>
        </row>
        <row r="86">
          <cell r="A86">
            <v>74</v>
          </cell>
          <cell r="B86">
            <v>74.046999999999997</v>
          </cell>
          <cell r="C86">
            <v>74</v>
          </cell>
          <cell r="D86">
            <v>80</v>
          </cell>
          <cell r="E86">
            <v>47</v>
          </cell>
          <cell r="F86">
            <v>4</v>
          </cell>
          <cell r="G86" t="str">
            <v>Jan MATĚJKA</v>
          </cell>
          <cell r="H86" t="str">
            <v>HZS Pardubického kraje</v>
          </cell>
          <cell r="I86">
            <v>18.420000000000002</v>
          </cell>
          <cell r="J86">
            <v>99.99</v>
          </cell>
          <cell r="K86">
            <v>18.420000000000002</v>
          </cell>
        </row>
        <row r="87">
          <cell r="A87">
            <v>36</v>
          </cell>
          <cell r="B87">
            <v>36.055999999999997</v>
          </cell>
          <cell r="C87">
            <v>36</v>
          </cell>
          <cell r="D87">
            <v>81</v>
          </cell>
          <cell r="E87">
            <v>56</v>
          </cell>
          <cell r="F87">
            <v>1</v>
          </cell>
          <cell r="G87" t="str">
            <v>Luboš NAVRKAL</v>
          </cell>
          <cell r="H87" t="str">
            <v>HZS kraje Vysočina</v>
          </cell>
          <cell r="I87">
            <v>17.93</v>
          </cell>
          <cell r="J87">
            <v>17.190000000000001</v>
          </cell>
          <cell r="K87">
            <v>17.190000000000001</v>
          </cell>
        </row>
        <row r="88">
          <cell r="A88">
            <v>32</v>
          </cell>
          <cell r="B88">
            <v>32.066000000000003</v>
          </cell>
          <cell r="C88">
            <v>32</v>
          </cell>
          <cell r="D88">
            <v>82</v>
          </cell>
          <cell r="E88">
            <v>66</v>
          </cell>
          <cell r="F88">
            <v>2</v>
          </cell>
          <cell r="G88" t="str">
            <v>Pavel MAŇAS</v>
          </cell>
          <cell r="H88" t="str">
            <v>HZS Moravskoslezského kraje</v>
          </cell>
          <cell r="I88">
            <v>17.13</v>
          </cell>
          <cell r="J88">
            <v>17.78</v>
          </cell>
          <cell r="K88">
            <v>17.13</v>
          </cell>
        </row>
        <row r="89">
          <cell r="A89">
            <v>63</v>
          </cell>
          <cell r="B89">
            <v>63.076000000000001</v>
          </cell>
          <cell r="C89">
            <v>63</v>
          </cell>
          <cell r="D89">
            <v>83</v>
          </cell>
          <cell r="E89">
            <v>76</v>
          </cell>
          <cell r="F89">
            <v>3</v>
          </cell>
          <cell r="G89" t="str">
            <v>Jan FINDA</v>
          </cell>
          <cell r="H89" t="str">
            <v>HZS Ústeckého kraje</v>
          </cell>
          <cell r="I89">
            <v>99.99</v>
          </cell>
          <cell r="J89">
            <v>17.93</v>
          </cell>
          <cell r="K89">
            <v>17.93</v>
          </cell>
        </row>
        <row r="90">
          <cell r="A90">
            <v>92</v>
          </cell>
          <cell r="B90">
            <v>92.087000000000003</v>
          </cell>
          <cell r="C90">
            <v>92</v>
          </cell>
          <cell r="D90">
            <v>84</v>
          </cell>
          <cell r="E90">
            <v>87</v>
          </cell>
          <cell r="F90">
            <v>4</v>
          </cell>
          <cell r="G90" t="str">
            <v>Ondřej KRBEC</v>
          </cell>
          <cell r="H90" t="str">
            <v>HZS Karlovarského kraje</v>
          </cell>
          <cell r="I90">
            <v>19.61</v>
          </cell>
          <cell r="J90">
            <v>19.170000000000002</v>
          </cell>
          <cell r="K90">
            <v>19.170000000000002</v>
          </cell>
        </row>
        <row r="91">
          <cell r="A91">
            <v>62</v>
          </cell>
          <cell r="B91">
            <v>62.091999999999999</v>
          </cell>
          <cell r="C91">
            <v>62</v>
          </cell>
          <cell r="D91">
            <v>85</v>
          </cell>
          <cell r="E91">
            <v>92</v>
          </cell>
          <cell r="F91">
            <v>1</v>
          </cell>
          <cell r="G91" t="str">
            <v>Jaroslav ŽITNÝ</v>
          </cell>
          <cell r="H91" t="str">
            <v>HZS Olomouckého kraje</v>
          </cell>
          <cell r="I91">
            <v>17.88</v>
          </cell>
          <cell r="J91">
            <v>99.99</v>
          </cell>
          <cell r="K91">
            <v>17.88</v>
          </cell>
        </row>
        <row r="92">
          <cell r="A92">
            <v>78</v>
          </cell>
          <cell r="B92">
            <v>78.108000000000004</v>
          </cell>
          <cell r="C92">
            <v>78</v>
          </cell>
          <cell r="D92">
            <v>86</v>
          </cell>
          <cell r="E92">
            <v>108</v>
          </cell>
          <cell r="F92">
            <v>2</v>
          </cell>
          <cell r="G92" t="str">
            <v>Radim ŠKAŘUPA</v>
          </cell>
          <cell r="H92" t="str">
            <v>HZS podniku DEZA, a.s.</v>
          </cell>
          <cell r="I92">
            <v>19.28</v>
          </cell>
          <cell r="J92">
            <v>18.72</v>
          </cell>
          <cell r="K92">
            <v>18.72</v>
          </cell>
        </row>
        <row r="93">
          <cell r="A93">
            <v>10</v>
          </cell>
          <cell r="B93">
            <v>10.118</v>
          </cell>
          <cell r="C93">
            <v>10</v>
          </cell>
          <cell r="D93">
            <v>87</v>
          </cell>
          <cell r="E93">
            <v>118</v>
          </cell>
          <cell r="F93">
            <v>3</v>
          </cell>
          <cell r="G93" t="str">
            <v>Václav NOVOTNÝ</v>
          </cell>
          <cell r="H93" t="str">
            <v>HZS Královéhradeckého kraje</v>
          </cell>
          <cell r="I93">
            <v>16.52</v>
          </cell>
          <cell r="J93">
            <v>99.99</v>
          </cell>
          <cell r="K93">
            <v>16.52</v>
          </cell>
        </row>
        <row r="94">
          <cell r="A94">
            <v>59</v>
          </cell>
          <cell r="B94">
            <v>59.127000000000002</v>
          </cell>
          <cell r="C94">
            <v>59</v>
          </cell>
          <cell r="D94">
            <v>88</v>
          </cell>
          <cell r="E94">
            <v>127</v>
          </cell>
          <cell r="F94">
            <v>4</v>
          </cell>
          <cell r="G94" t="str">
            <v>Josef VLACH</v>
          </cell>
          <cell r="H94" t="str">
            <v>HZS Středočeského kraje</v>
          </cell>
          <cell r="I94">
            <v>17.91</v>
          </cell>
          <cell r="J94">
            <v>17.82</v>
          </cell>
          <cell r="K94">
            <v>17.82</v>
          </cell>
        </row>
        <row r="95">
          <cell r="A95">
            <v>13</v>
          </cell>
          <cell r="B95">
            <v>13.138</v>
          </cell>
          <cell r="C95">
            <v>13</v>
          </cell>
          <cell r="D95">
            <v>89</v>
          </cell>
          <cell r="E95">
            <v>138</v>
          </cell>
          <cell r="F95">
            <v>1</v>
          </cell>
          <cell r="G95" t="str">
            <v>Milan NETRVAL</v>
          </cell>
          <cell r="H95" t="str">
            <v>HZS Plzeňského kraje</v>
          </cell>
          <cell r="I95">
            <v>16.559999999999999</v>
          </cell>
          <cell r="J95">
            <v>99.99</v>
          </cell>
          <cell r="K95">
            <v>16.559999999999999</v>
          </cell>
        </row>
        <row r="96">
          <cell r="A96">
            <v>22</v>
          </cell>
          <cell r="B96">
            <v>22.15</v>
          </cell>
          <cell r="C96">
            <v>22</v>
          </cell>
          <cell r="D96">
            <v>90</v>
          </cell>
          <cell r="E96">
            <v>150</v>
          </cell>
          <cell r="F96">
            <v>2</v>
          </cell>
          <cell r="G96" t="str">
            <v>Ivan PĚNČA</v>
          </cell>
          <cell r="H96" t="str">
            <v>HZS Jihočeského kraje</v>
          </cell>
          <cell r="I96">
            <v>17.47</v>
          </cell>
          <cell r="J96">
            <v>16.760000000000002</v>
          </cell>
          <cell r="K96">
            <v>16.760000000000002</v>
          </cell>
        </row>
        <row r="97">
          <cell r="A97">
            <v>67</v>
          </cell>
          <cell r="B97">
            <v>67.007999999999996</v>
          </cell>
          <cell r="C97">
            <v>67</v>
          </cell>
          <cell r="D97">
            <v>91</v>
          </cell>
          <cell r="E97">
            <v>8</v>
          </cell>
          <cell r="F97">
            <v>3</v>
          </cell>
          <cell r="G97" t="str">
            <v>Petr MIŘÁTSKÝ</v>
          </cell>
          <cell r="H97" t="str">
            <v>HZS hlavního města Prahy</v>
          </cell>
          <cell r="I97">
            <v>18.02</v>
          </cell>
          <cell r="J97">
            <v>99.99</v>
          </cell>
          <cell r="K97">
            <v>18.02</v>
          </cell>
        </row>
        <row r="98">
          <cell r="A98">
            <v>3</v>
          </cell>
          <cell r="B98">
            <v>3.0169999999999999</v>
          </cell>
          <cell r="C98">
            <v>3</v>
          </cell>
          <cell r="D98">
            <v>92</v>
          </cell>
          <cell r="E98">
            <v>17</v>
          </cell>
          <cell r="F98">
            <v>4</v>
          </cell>
          <cell r="G98" t="str">
            <v>Radek ŠUBA</v>
          </cell>
          <cell r="H98" t="str">
            <v>HZS Zlínského kraje</v>
          </cell>
          <cell r="I98">
            <v>16.190000000000001</v>
          </cell>
          <cell r="J98">
            <v>15.96</v>
          </cell>
          <cell r="K98">
            <v>15.96</v>
          </cell>
        </row>
        <row r="99">
          <cell r="A99">
            <v>107</v>
          </cell>
          <cell r="B99">
            <v>107.027</v>
          </cell>
          <cell r="C99">
            <v>107</v>
          </cell>
          <cell r="D99">
            <v>93</v>
          </cell>
          <cell r="E99">
            <v>27</v>
          </cell>
          <cell r="F99">
            <v>1</v>
          </cell>
          <cell r="G99" t="str">
            <v>Martin KAŠŤÁK</v>
          </cell>
          <cell r="H99" t="str">
            <v>HZS Libereckého kraje</v>
          </cell>
          <cell r="I99">
            <v>20.329999999999998</v>
          </cell>
          <cell r="J99">
            <v>25.89</v>
          </cell>
          <cell r="K99">
            <v>20.329999999999998</v>
          </cell>
        </row>
        <row r="100">
          <cell r="A100">
            <v>40</v>
          </cell>
          <cell r="B100">
            <v>40.039000000000001</v>
          </cell>
          <cell r="C100">
            <v>40</v>
          </cell>
          <cell r="D100">
            <v>94</v>
          </cell>
          <cell r="E100">
            <v>39</v>
          </cell>
          <cell r="F100">
            <v>2</v>
          </cell>
          <cell r="G100" t="str">
            <v>Jaroslav ZHOŘ</v>
          </cell>
          <cell r="H100" t="str">
            <v>HZS Jihomoravského kraje</v>
          </cell>
          <cell r="I100">
            <v>17.25</v>
          </cell>
          <cell r="J100">
            <v>21.72</v>
          </cell>
          <cell r="K100">
            <v>17.25</v>
          </cell>
        </row>
        <row r="101">
          <cell r="A101">
            <v>108</v>
          </cell>
          <cell r="B101">
            <v>108.048</v>
          </cell>
          <cell r="C101">
            <v>108</v>
          </cell>
          <cell r="D101">
            <v>95</v>
          </cell>
          <cell r="E101">
            <v>48</v>
          </cell>
          <cell r="F101">
            <v>3</v>
          </cell>
          <cell r="G101" t="str">
            <v>Jan MRÁZEK</v>
          </cell>
          <cell r="H101" t="str">
            <v>HZS Pardubického kraje</v>
          </cell>
          <cell r="I101">
            <v>20.76</v>
          </cell>
          <cell r="J101">
            <v>20.52</v>
          </cell>
          <cell r="K101">
            <v>20.52</v>
          </cell>
        </row>
        <row r="102">
          <cell r="A102">
            <v>6</v>
          </cell>
          <cell r="B102">
            <v>6.0570000000000004</v>
          </cell>
          <cell r="C102">
            <v>6</v>
          </cell>
          <cell r="D102">
            <v>96</v>
          </cell>
          <cell r="E102">
            <v>57</v>
          </cell>
          <cell r="F102">
            <v>4</v>
          </cell>
          <cell r="G102" t="str">
            <v>Martin STUCHLÍK</v>
          </cell>
          <cell r="H102" t="str">
            <v>HZS kraje Vysočina</v>
          </cell>
          <cell r="I102">
            <v>16.34</v>
          </cell>
          <cell r="J102">
            <v>99.99</v>
          </cell>
          <cell r="K102">
            <v>16.34</v>
          </cell>
        </row>
        <row r="103">
          <cell r="A103">
            <v>1</v>
          </cell>
          <cell r="B103">
            <v>1.0669999999999999</v>
          </cell>
          <cell r="C103">
            <v>1</v>
          </cell>
          <cell r="D103">
            <v>97</v>
          </cell>
          <cell r="E103">
            <v>67</v>
          </cell>
          <cell r="F103">
            <v>1</v>
          </cell>
          <cell r="G103" t="str">
            <v>Pavel KRPEC</v>
          </cell>
          <cell r="H103" t="str">
            <v>HZS Moravskoslezského kraje</v>
          </cell>
          <cell r="I103">
            <v>19.5</v>
          </cell>
          <cell r="J103">
            <v>15.7</v>
          </cell>
          <cell r="K103">
            <v>15.7</v>
          </cell>
        </row>
        <row r="104">
          <cell r="A104">
            <v>100</v>
          </cell>
          <cell r="B104">
            <v>100.077</v>
          </cell>
          <cell r="C104">
            <v>100</v>
          </cell>
          <cell r="D104">
            <v>98</v>
          </cell>
          <cell r="E104">
            <v>77</v>
          </cell>
          <cell r="F104">
            <v>2</v>
          </cell>
          <cell r="G104" t="str">
            <v>Martin HOVORKA</v>
          </cell>
          <cell r="H104" t="str">
            <v>HZS Ústeckého kraje</v>
          </cell>
          <cell r="I104">
            <v>19.8</v>
          </cell>
          <cell r="J104">
            <v>99.99</v>
          </cell>
          <cell r="K104">
            <v>19.8</v>
          </cell>
        </row>
        <row r="105">
          <cell r="A105">
            <v>118</v>
          </cell>
          <cell r="B105">
            <v>118.09</v>
          </cell>
          <cell r="C105">
            <v>118</v>
          </cell>
          <cell r="D105">
            <v>99</v>
          </cell>
          <cell r="E105">
            <v>90</v>
          </cell>
          <cell r="F105">
            <v>3</v>
          </cell>
          <cell r="G105" t="str">
            <v>Patrik ŽIŽKA</v>
          </cell>
          <cell r="H105" t="str">
            <v>HZS Karlovarského kraje</v>
          </cell>
          <cell r="I105">
            <v>99.99</v>
          </cell>
          <cell r="J105">
            <v>24.71</v>
          </cell>
          <cell r="K105">
            <v>24.71</v>
          </cell>
        </row>
        <row r="106">
          <cell r="A106">
            <v>42</v>
          </cell>
          <cell r="B106">
            <v>42.1</v>
          </cell>
          <cell r="C106">
            <v>42</v>
          </cell>
          <cell r="D106">
            <v>100</v>
          </cell>
          <cell r="E106">
            <v>100</v>
          </cell>
          <cell r="F106">
            <v>4</v>
          </cell>
          <cell r="G106" t="str">
            <v>Jan ŠINDELKA</v>
          </cell>
          <cell r="H106" t="str">
            <v>HZS Olomouckého kraje</v>
          </cell>
          <cell r="I106">
            <v>19.95</v>
          </cell>
          <cell r="J106">
            <v>17.29</v>
          </cell>
          <cell r="K106">
            <v>17.29</v>
          </cell>
        </row>
        <row r="107">
          <cell r="A107">
            <v>91</v>
          </cell>
          <cell r="B107">
            <v>91.108999999999995</v>
          </cell>
          <cell r="C107">
            <v>91</v>
          </cell>
          <cell r="D107">
            <v>101</v>
          </cell>
          <cell r="E107">
            <v>109</v>
          </cell>
          <cell r="F107">
            <v>1</v>
          </cell>
          <cell r="G107" t="str">
            <v>Karel BEZDĚK</v>
          </cell>
          <cell r="H107" t="str">
            <v>HZS podniku DEZA, a.s.</v>
          </cell>
          <cell r="I107">
            <v>19.16</v>
          </cell>
          <cell r="J107">
            <v>99.99</v>
          </cell>
          <cell r="K107">
            <v>19.16</v>
          </cell>
        </row>
        <row r="108">
          <cell r="A108">
            <v>9</v>
          </cell>
          <cell r="B108">
            <v>9.1189999999999998</v>
          </cell>
          <cell r="C108">
            <v>9</v>
          </cell>
          <cell r="D108">
            <v>102</v>
          </cell>
          <cell r="E108">
            <v>119</v>
          </cell>
          <cell r="F108">
            <v>2</v>
          </cell>
          <cell r="G108" t="str">
            <v>Jakub PAULÍČEK</v>
          </cell>
          <cell r="H108" t="str">
            <v>HZS Královéhradeckého kraje</v>
          </cell>
          <cell r="I108">
            <v>16.48</v>
          </cell>
          <cell r="J108">
            <v>34.979999999999997</v>
          </cell>
          <cell r="K108">
            <v>16.48</v>
          </cell>
        </row>
        <row r="109">
          <cell r="A109">
            <v>47</v>
          </cell>
          <cell r="B109">
            <v>47.128999999999998</v>
          </cell>
          <cell r="C109">
            <v>47</v>
          </cell>
          <cell r="D109">
            <v>103</v>
          </cell>
          <cell r="E109">
            <v>129</v>
          </cell>
          <cell r="F109">
            <v>3</v>
          </cell>
          <cell r="G109" t="str">
            <v>Radek BÁRTA</v>
          </cell>
          <cell r="H109" t="str">
            <v>HZS Středočeského kraje</v>
          </cell>
          <cell r="I109">
            <v>17.64</v>
          </cell>
          <cell r="J109">
            <v>17.420000000000002</v>
          </cell>
          <cell r="K109">
            <v>17.420000000000002</v>
          </cell>
        </row>
        <row r="110">
          <cell r="A110">
            <v>148</v>
          </cell>
          <cell r="B110">
            <v>120.139</v>
          </cell>
          <cell r="C110">
            <v>120</v>
          </cell>
          <cell r="D110">
            <v>104</v>
          </cell>
          <cell r="E110">
            <v>139</v>
          </cell>
          <cell r="F110">
            <v>4</v>
          </cell>
          <cell r="G110" t="str">
            <v>Michal JANDA</v>
          </cell>
          <cell r="H110" t="str">
            <v>HZS Plzeňského kraje</v>
          </cell>
          <cell r="I110">
            <v>99.99</v>
          </cell>
          <cell r="J110">
            <v>99.99</v>
          </cell>
          <cell r="K110">
            <v>99.99</v>
          </cell>
        </row>
        <row r="111">
          <cell r="A111">
            <v>48</v>
          </cell>
          <cell r="B111">
            <v>48.146999999999998</v>
          </cell>
          <cell r="C111">
            <v>48</v>
          </cell>
          <cell r="D111">
            <v>105</v>
          </cell>
          <cell r="E111">
            <v>147</v>
          </cell>
          <cell r="F111">
            <v>1</v>
          </cell>
          <cell r="G111" t="str">
            <v>Jan JEŽEK</v>
          </cell>
          <cell r="H111" t="str">
            <v>HZS Jihočeského kraje</v>
          </cell>
          <cell r="I111">
            <v>18.91</v>
          </cell>
          <cell r="J111">
            <v>17.420000000000002</v>
          </cell>
          <cell r="K111">
            <v>17.420000000000002</v>
          </cell>
        </row>
        <row r="112">
          <cell r="A112">
            <v>45</v>
          </cell>
          <cell r="B112">
            <v>45.009</v>
          </cell>
          <cell r="C112">
            <v>45</v>
          </cell>
          <cell r="D112">
            <v>106</v>
          </cell>
          <cell r="E112">
            <v>9</v>
          </cell>
          <cell r="F112">
            <v>2</v>
          </cell>
          <cell r="G112" t="str">
            <v>Jan HOPP</v>
          </cell>
          <cell r="H112" t="str">
            <v>HZS hlavního města Prahy</v>
          </cell>
          <cell r="I112">
            <v>17.34</v>
          </cell>
          <cell r="J112">
            <v>25.46</v>
          </cell>
          <cell r="K112">
            <v>17.34</v>
          </cell>
        </row>
        <row r="113">
          <cell r="A113">
            <v>25</v>
          </cell>
          <cell r="B113">
            <v>25.013000000000002</v>
          </cell>
          <cell r="C113">
            <v>25</v>
          </cell>
          <cell r="D113">
            <v>107</v>
          </cell>
          <cell r="E113">
            <v>13</v>
          </cell>
          <cell r="F113">
            <v>3</v>
          </cell>
          <cell r="G113" t="str">
            <v>Jan VRÁBLÍK</v>
          </cell>
          <cell r="H113" t="str">
            <v>HZS Zlínského kraje</v>
          </cell>
          <cell r="I113">
            <v>16.89</v>
          </cell>
          <cell r="J113">
            <v>99.99</v>
          </cell>
          <cell r="K113">
            <v>16.89</v>
          </cell>
        </row>
        <row r="114">
          <cell r="A114">
            <v>103</v>
          </cell>
          <cell r="B114">
            <v>103.02800000000001</v>
          </cell>
          <cell r="C114">
            <v>103</v>
          </cell>
          <cell r="D114">
            <v>108</v>
          </cell>
          <cell r="E114">
            <v>28</v>
          </cell>
          <cell r="F114">
            <v>4</v>
          </cell>
          <cell r="G114" t="str">
            <v>Jakub OTMAR</v>
          </cell>
          <cell r="H114" t="str">
            <v>HZS Libereckého kraje</v>
          </cell>
          <cell r="I114">
            <v>21.06</v>
          </cell>
          <cell r="J114">
            <v>19.899999999999999</v>
          </cell>
          <cell r="K114">
            <v>19.899999999999999</v>
          </cell>
        </row>
        <row r="115">
          <cell r="A115">
            <v>109</v>
          </cell>
          <cell r="B115">
            <v>109.036</v>
          </cell>
          <cell r="C115">
            <v>109</v>
          </cell>
          <cell r="D115">
            <v>109</v>
          </cell>
          <cell r="E115">
            <v>36</v>
          </cell>
          <cell r="F115">
            <v>1</v>
          </cell>
          <cell r="G115" t="str">
            <v>Josef KADARA</v>
          </cell>
          <cell r="H115" t="str">
            <v>HZS Jihomoravského kraje</v>
          </cell>
          <cell r="I115">
            <v>20.56</v>
          </cell>
          <cell r="J115">
            <v>99.99</v>
          </cell>
          <cell r="K115">
            <v>20.56</v>
          </cell>
        </row>
        <row r="116">
          <cell r="A116">
            <v>79</v>
          </cell>
          <cell r="B116">
            <v>79.05</v>
          </cell>
          <cell r="C116">
            <v>79</v>
          </cell>
          <cell r="D116">
            <v>110</v>
          </cell>
          <cell r="E116">
            <v>50</v>
          </cell>
          <cell r="F116">
            <v>2</v>
          </cell>
          <cell r="G116" t="str">
            <v>Patrik BĚLSKÝ</v>
          </cell>
          <cell r="H116" t="str">
            <v>HZS Pardubického kraje</v>
          </cell>
          <cell r="I116">
            <v>18.75</v>
          </cell>
          <cell r="J116">
            <v>99.99</v>
          </cell>
          <cell r="K116">
            <v>18.75</v>
          </cell>
        </row>
        <row r="117">
          <cell r="A117">
            <v>51</v>
          </cell>
          <cell r="B117">
            <v>51.058999999999997</v>
          </cell>
          <cell r="C117">
            <v>51</v>
          </cell>
          <cell r="D117">
            <v>111</v>
          </cell>
          <cell r="E117">
            <v>59</v>
          </cell>
          <cell r="F117">
            <v>3</v>
          </cell>
          <cell r="G117" t="str">
            <v>Martin KLIMEŠ</v>
          </cell>
          <cell r="H117" t="str">
            <v>HZS kraje Vysočina</v>
          </cell>
          <cell r="I117">
            <v>19.899999999999999</v>
          </cell>
          <cell r="J117">
            <v>17.47</v>
          </cell>
          <cell r="K117">
            <v>17.47</v>
          </cell>
        </row>
        <row r="118">
          <cell r="A118">
            <v>38</v>
          </cell>
          <cell r="B118">
            <v>38.064999999999998</v>
          </cell>
          <cell r="C118">
            <v>38</v>
          </cell>
          <cell r="D118">
            <v>112</v>
          </cell>
          <cell r="E118">
            <v>65</v>
          </cell>
          <cell r="F118">
            <v>4</v>
          </cell>
          <cell r="G118" t="str">
            <v>Karel RYL</v>
          </cell>
          <cell r="H118" t="str">
            <v>HZS Moravskoslezského kraje</v>
          </cell>
          <cell r="I118">
            <v>17.21</v>
          </cell>
          <cell r="J118">
            <v>99.99</v>
          </cell>
          <cell r="K118">
            <v>17.21</v>
          </cell>
        </row>
        <row r="119">
          <cell r="A119">
            <v>101</v>
          </cell>
          <cell r="B119">
            <v>101.071</v>
          </cell>
          <cell r="C119">
            <v>101</v>
          </cell>
          <cell r="D119">
            <v>113</v>
          </cell>
          <cell r="E119">
            <v>71</v>
          </cell>
          <cell r="F119">
            <v>1</v>
          </cell>
          <cell r="G119" t="str">
            <v>Lukáš KHÝR</v>
          </cell>
          <cell r="H119" t="str">
            <v>HZS Ústeckého kraje</v>
          </cell>
          <cell r="I119">
            <v>19.89</v>
          </cell>
          <cell r="J119">
            <v>99.99</v>
          </cell>
          <cell r="K119">
            <v>19.89</v>
          </cell>
        </row>
        <row r="120">
          <cell r="A120">
            <v>136</v>
          </cell>
          <cell r="B120">
            <v>120.08799999999999</v>
          </cell>
          <cell r="C120">
            <v>120</v>
          </cell>
          <cell r="D120">
            <v>114</v>
          </cell>
          <cell r="E120">
            <v>88</v>
          </cell>
          <cell r="F120">
            <v>2</v>
          </cell>
          <cell r="G120" t="str">
            <v>Petr SMOLÁK</v>
          </cell>
          <cell r="H120" t="str">
            <v>HZS Karlovarského kraje</v>
          </cell>
          <cell r="I120">
            <v>99.99</v>
          </cell>
          <cell r="J120">
            <v>99.99</v>
          </cell>
          <cell r="K120">
            <v>99.99</v>
          </cell>
        </row>
        <row r="121">
          <cell r="A121">
            <v>53</v>
          </cell>
          <cell r="B121">
            <v>53.094999999999999</v>
          </cell>
          <cell r="C121">
            <v>53</v>
          </cell>
          <cell r="D121">
            <v>115</v>
          </cell>
          <cell r="E121">
            <v>95</v>
          </cell>
          <cell r="F121">
            <v>3</v>
          </cell>
          <cell r="G121" t="str">
            <v>Jiří MAREŠ</v>
          </cell>
          <cell r="H121" t="str">
            <v>HZS Olomouckého kraje</v>
          </cell>
          <cell r="I121">
            <v>17.649999999999999</v>
          </cell>
          <cell r="J121">
            <v>99.99</v>
          </cell>
          <cell r="K121">
            <v>17.649999999999999</v>
          </cell>
        </row>
        <row r="122">
          <cell r="A122">
            <v>112</v>
          </cell>
          <cell r="B122">
            <v>112.107</v>
          </cell>
          <cell r="C122">
            <v>112</v>
          </cell>
          <cell r="D122">
            <v>116</v>
          </cell>
          <cell r="E122">
            <v>107</v>
          </cell>
          <cell r="F122">
            <v>4</v>
          </cell>
          <cell r="G122" t="str">
            <v>František KUNOVSKÝ</v>
          </cell>
          <cell r="H122" t="str">
            <v>HZS podniku DEZA, a.s.</v>
          </cell>
          <cell r="I122">
            <v>20.73</v>
          </cell>
          <cell r="J122">
            <v>99.99</v>
          </cell>
          <cell r="K122">
            <v>20.73</v>
          </cell>
        </row>
        <row r="123">
          <cell r="A123">
            <v>19</v>
          </cell>
          <cell r="B123">
            <v>19.12</v>
          </cell>
          <cell r="C123">
            <v>19</v>
          </cell>
          <cell r="D123">
            <v>117</v>
          </cell>
          <cell r="E123">
            <v>120</v>
          </cell>
          <cell r="F123">
            <v>1</v>
          </cell>
          <cell r="G123" t="str">
            <v>Stanislav PAULÍČEK</v>
          </cell>
          <cell r="H123" t="str">
            <v>HZS Královéhradeckého kraje</v>
          </cell>
          <cell r="I123">
            <v>16.7</v>
          </cell>
          <cell r="J123">
            <v>99.99</v>
          </cell>
          <cell r="K123">
            <v>16.7</v>
          </cell>
        </row>
        <row r="124">
          <cell r="A124">
            <v>88</v>
          </cell>
          <cell r="B124">
            <v>88.13</v>
          </cell>
          <cell r="C124">
            <v>88</v>
          </cell>
          <cell r="D124">
            <v>118</v>
          </cell>
          <cell r="E124">
            <v>130</v>
          </cell>
          <cell r="F124">
            <v>2</v>
          </cell>
          <cell r="G124" t="str">
            <v>Martin VIKTORA</v>
          </cell>
          <cell r="H124" t="str">
            <v>HZS Středočeského kraje</v>
          </cell>
          <cell r="I124">
            <v>19.02</v>
          </cell>
          <cell r="J124">
            <v>99.99</v>
          </cell>
          <cell r="K124">
            <v>19.02</v>
          </cell>
        </row>
        <row r="125">
          <cell r="A125">
            <v>7</v>
          </cell>
          <cell r="B125">
            <v>7.14</v>
          </cell>
          <cell r="C125">
            <v>7</v>
          </cell>
          <cell r="D125">
            <v>119</v>
          </cell>
          <cell r="E125">
            <v>140</v>
          </cell>
          <cell r="F125">
            <v>3</v>
          </cell>
          <cell r="G125" t="str">
            <v>Jindřich HARASIMOVIČ</v>
          </cell>
          <cell r="H125" t="str">
            <v>HZS Plzeňského kraje</v>
          </cell>
          <cell r="I125">
            <v>16.670000000000002</v>
          </cell>
          <cell r="J125">
            <v>16.420000000000002</v>
          </cell>
          <cell r="K125">
            <v>16.420000000000002</v>
          </cell>
        </row>
        <row r="126">
          <cell r="A126">
            <v>72</v>
          </cell>
          <cell r="B126">
            <v>72.144000000000005</v>
          </cell>
          <cell r="C126">
            <v>72</v>
          </cell>
          <cell r="D126">
            <v>120</v>
          </cell>
          <cell r="E126">
            <v>144</v>
          </cell>
          <cell r="F126">
            <v>4</v>
          </cell>
          <cell r="G126" t="str">
            <v>Miroslav FERDAN</v>
          </cell>
          <cell r="H126" t="str">
            <v>HZS Jihočeského kraje</v>
          </cell>
          <cell r="I126">
            <v>18.260000000000002</v>
          </cell>
          <cell r="J126">
            <v>99.99</v>
          </cell>
          <cell r="K126">
            <v>18.260000000000002</v>
          </cell>
        </row>
        <row r="127">
          <cell r="A127">
            <v>119</v>
          </cell>
          <cell r="B127">
            <v>120.004</v>
          </cell>
          <cell r="C127">
            <v>120</v>
          </cell>
          <cell r="D127">
            <v>121</v>
          </cell>
          <cell r="E127">
            <v>4</v>
          </cell>
          <cell r="F127">
            <v>1</v>
          </cell>
          <cell r="G127" t="str">
            <v>Jakub ZAJAN</v>
          </cell>
          <cell r="H127" t="str">
            <v>HZS hlavního města Prahy</v>
          </cell>
          <cell r="I127">
            <v>99.99</v>
          </cell>
          <cell r="J127">
            <v>99.99</v>
          </cell>
          <cell r="K127">
            <v>99.99</v>
          </cell>
        </row>
        <row r="128">
          <cell r="A128">
            <v>120</v>
          </cell>
          <cell r="B128">
            <v>120.01</v>
          </cell>
          <cell r="C128">
            <v>120</v>
          </cell>
          <cell r="D128">
            <v>122</v>
          </cell>
          <cell r="E128">
            <v>10</v>
          </cell>
          <cell r="F128">
            <v>2</v>
          </cell>
          <cell r="G128" t="str">
            <v>Martin ŠEVC</v>
          </cell>
          <cell r="H128" t="str">
            <v>HZS hlavního města Prahy</v>
          </cell>
          <cell r="I128">
            <v>99.99</v>
          </cell>
          <cell r="J128">
            <v>99.99</v>
          </cell>
          <cell r="K128">
            <v>99.99</v>
          </cell>
        </row>
        <row r="129">
          <cell r="A129">
            <v>121</v>
          </cell>
          <cell r="B129">
            <v>120.01900000000001</v>
          </cell>
          <cell r="C129">
            <v>120</v>
          </cell>
          <cell r="D129">
            <v>123</v>
          </cell>
          <cell r="E129">
            <v>19</v>
          </cell>
          <cell r="F129">
            <v>3</v>
          </cell>
          <cell r="G129" t="str">
            <v>Pavel ABRHÁM</v>
          </cell>
          <cell r="H129" t="str">
            <v>HZS Zlínského kraje</v>
          </cell>
          <cell r="I129">
            <v>99.99</v>
          </cell>
          <cell r="J129">
            <v>99.99</v>
          </cell>
          <cell r="K129">
            <v>99.99</v>
          </cell>
        </row>
        <row r="130">
          <cell r="A130">
            <v>122</v>
          </cell>
          <cell r="B130">
            <v>120.02</v>
          </cell>
          <cell r="C130">
            <v>120</v>
          </cell>
          <cell r="D130">
            <v>124</v>
          </cell>
          <cell r="E130">
            <v>20</v>
          </cell>
          <cell r="F130">
            <v>4</v>
          </cell>
          <cell r="G130" t="str">
            <v>Martin ŠESTÁK</v>
          </cell>
          <cell r="H130" t="str">
            <v>HZS Zlínského kraje</v>
          </cell>
          <cell r="I130">
            <v>99.99</v>
          </cell>
          <cell r="J130">
            <v>99.99</v>
          </cell>
          <cell r="K130">
            <v>99.99</v>
          </cell>
        </row>
        <row r="131">
          <cell r="A131">
            <v>123</v>
          </cell>
          <cell r="B131">
            <v>120.024</v>
          </cell>
          <cell r="C131">
            <v>120</v>
          </cell>
          <cell r="D131">
            <v>125</v>
          </cell>
          <cell r="E131">
            <v>24</v>
          </cell>
          <cell r="F131">
            <v>1</v>
          </cell>
          <cell r="G131" t="str">
            <v>Jaroslav KREJČÍK</v>
          </cell>
          <cell r="H131" t="str">
            <v>HZS Libereckého kraje</v>
          </cell>
          <cell r="I131">
            <v>99.99</v>
          </cell>
          <cell r="J131">
            <v>99.99</v>
          </cell>
          <cell r="K131">
            <v>99.99</v>
          </cell>
        </row>
        <row r="132">
          <cell r="A132">
            <v>124</v>
          </cell>
          <cell r="B132">
            <v>120.029</v>
          </cell>
          <cell r="C132">
            <v>120</v>
          </cell>
          <cell r="D132">
            <v>126</v>
          </cell>
          <cell r="E132">
            <v>29</v>
          </cell>
          <cell r="F132">
            <v>2</v>
          </cell>
          <cell r="G132" t="str">
            <v>Marcel BAŽANT</v>
          </cell>
          <cell r="H132" t="str">
            <v>HZS Libereckého kraje</v>
          </cell>
          <cell r="I132">
            <v>99.99</v>
          </cell>
          <cell r="J132">
            <v>99.99</v>
          </cell>
          <cell r="K132">
            <v>99.99</v>
          </cell>
        </row>
        <row r="133">
          <cell r="A133">
            <v>125</v>
          </cell>
          <cell r="B133">
            <v>120.035</v>
          </cell>
          <cell r="C133">
            <v>120</v>
          </cell>
          <cell r="D133">
            <v>127</v>
          </cell>
          <cell r="E133">
            <v>35</v>
          </cell>
          <cell r="F133">
            <v>3</v>
          </cell>
          <cell r="G133" t="str">
            <v>Josef PĚNČA</v>
          </cell>
          <cell r="H133" t="str">
            <v>HZS Jihomoravského kraje</v>
          </cell>
          <cell r="I133">
            <v>99.99</v>
          </cell>
          <cell r="J133">
            <v>99.99</v>
          </cell>
          <cell r="K133">
            <v>99.99</v>
          </cell>
        </row>
        <row r="134">
          <cell r="A134">
            <v>126</v>
          </cell>
          <cell r="B134">
            <v>120.04</v>
          </cell>
          <cell r="C134">
            <v>120</v>
          </cell>
          <cell r="D134">
            <v>128</v>
          </cell>
          <cell r="E134">
            <v>40</v>
          </cell>
          <cell r="F134">
            <v>4</v>
          </cell>
          <cell r="G134" t="str">
            <v>Michal HOFÍREK</v>
          </cell>
          <cell r="H134" t="str">
            <v>HZS Jihomoravského kraje</v>
          </cell>
          <cell r="I134">
            <v>99.99</v>
          </cell>
          <cell r="J134">
            <v>99.99</v>
          </cell>
          <cell r="K134">
            <v>99.99</v>
          </cell>
        </row>
        <row r="135">
          <cell r="A135">
            <v>127</v>
          </cell>
          <cell r="B135">
            <v>120.04600000000001</v>
          </cell>
          <cell r="C135">
            <v>120</v>
          </cell>
          <cell r="D135">
            <v>129</v>
          </cell>
          <cell r="E135">
            <v>46</v>
          </cell>
          <cell r="F135">
            <v>1</v>
          </cell>
          <cell r="G135" t="str">
            <v>Jan ŠTĚRBA</v>
          </cell>
          <cell r="H135" t="str">
            <v>HZS Pardubického kraje</v>
          </cell>
          <cell r="I135">
            <v>99.99</v>
          </cell>
          <cell r="J135">
            <v>99.99</v>
          </cell>
          <cell r="K135">
            <v>99.99</v>
          </cell>
        </row>
        <row r="136">
          <cell r="A136">
            <v>128</v>
          </cell>
          <cell r="B136">
            <v>120.04900000000001</v>
          </cell>
          <cell r="C136">
            <v>120</v>
          </cell>
          <cell r="D136">
            <v>130</v>
          </cell>
          <cell r="E136">
            <v>49</v>
          </cell>
          <cell r="F136">
            <v>2</v>
          </cell>
          <cell r="G136" t="str">
            <v>Milan HODEK</v>
          </cell>
          <cell r="H136" t="str">
            <v>HZS Pardubického kraje</v>
          </cell>
          <cell r="I136">
            <v>99.99</v>
          </cell>
          <cell r="J136">
            <v>99.99</v>
          </cell>
          <cell r="K136">
            <v>99.99</v>
          </cell>
        </row>
        <row r="137">
          <cell r="A137">
            <v>129</v>
          </cell>
          <cell r="B137">
            <v>120.05800000000001</v>
          </cell>
          <cell r="C137">
            <v>120</v>
          </cell>
          <cell r="D137">
            <v>131</v>
          </cell>
          <cell r="E137">
            <v>58</v>
          </cell>
          <cell r="F137">
            <v>3</v>
          </cell>
          <cell r="G137" t="str">
            <v>Vilém RYŠAVÝ</v>
          </cell>
          <cell r="H137" t="str">
            <v>HZS kraje Vysočina</v>
          </cell>
          <cell r="I137">
            <v>99.99</v>
          </cell>
          <cell r="J137">
            <v>99.99</v>
          </cell>
          <cell r="K137">
            <v>99.99</v>
          </cell>
        </row>
        <row r="138">
          <cell r="A138">
            <v>130</v>
          </cell>
          <cell r="B138">
            <v>120.06</v>
          </cell>
          <cell r="C138">
            <v>120</v>
          </cell>
          <cell r="D138">
            <v>132</v>
          </cell>
          <cell r="E138">
            <v>60</v>
          </cell>
          <cell r="F138">
            <v>4</v>
          </cell>
          <cell r="G138" t="str">
            <v>Milan PAŘIL</v>
          </cell>
          <cell r="H138" t="str">
            <v>HZS kraje Vysočina</v>
          </cell>
          <cell r="I138">
            <v>99.99</v>
          </cell>
          <cell r="J138">
            <v>99.99</v>
          </cell>
          <cell r="K138">
            <v>99.99</v>
          </cell>
        </row>
        <row r="139">
          <cell r="A139">
            <v>131</v>
          </cell>
          <cell r="B139">
            <v>120.06399999999999</v>
          </cell>
          <cell r="C139">
            <v>120</v>
          </cell>
          <cell r="D139">
            <v>133</v>
          </cell>
          <cell r="E139">
            <v>64</v>
          </cell>
          <cell r="F139">
            <v>1</v>
          </cell>
          <cell r="G139" t="str">
            <v>Adam HRBÁČ</v>
          </cell>
          <cell r="H139" t="str">
            <v>HZS Moravskoslezského kraje</v>
          </cell>
          <cell r="I139">
            <v>99.99</v>
          </cell>
          <cell r="J139">
            <v>99.99</v>
          </cell>
          <cell r="K139">
            <v>99.99</v>
          </cell>
        </row>
        <row r="140">
          <cell r="A140">
            <v>132</v>
          </cell>
          <cell r="B140">
            <v>120.068</v>
          </cell>
          <cell r="C140">
            <v>120</v>
          </cell>
          <cell r="D140">
            <v>134</v>
          </cell>
          <cell r="E140">
            <v>68</v>
          </cell>
          <cell r="F140">
            <v>2</v>
          </cell>
          <cell r="G140" t="str">
            <v>Libor MROZOWSKI</v>
          </cell>
          <cell r="H140" t="str">
            <v>HZS Moravskoslezského kraje</v>
          </cell>
          <cell r="I140">
            <v>99.99</v>
          </cell>
          <cell r="J140">
            <v>99.99</v>
          </cell>
          <cell r="K140">
            <v>99.99</v>
          </cell>
        </row>
        <row r="141">
          <cell r="A141">
            <v>133</v>
          </cell>
          <cell r="B141">
            <v>120.078</v>
          </cell>
          <cell r="C141">
            <v>120</v>
          </cell>
          <cell r="D141">
            <v>135</v>
          </cell>
          <cell r="E141">
            <v>78</v>
          </cell>
          <cell r="F141">
            <v>3</v>
          </cell>
          <cell r="G141" t="str">
            <v>Martin VLČEK</v>
          </cell>
          <cell r="H141" t="str">
            <v>HZS Ústeckého kraje</v>
          </cell>
          <cell r="I141">
            <v>99.99</v>
          </cell>
          <cell r="J141">
            <v>99.99</v>
          </cell>
          <cell r="K141">
            <v>99.99</v>
          </cell>
        </row>
        <row r="142">
          <cell r="A142">
            <v>134</v>
          </cell>
          <cell r="B142">
            <v>120.07899999999999</v>
          </cell>
          <cell r="C142">
            <v>120</v>
          </cell>
          <cell r="D142">
            <v>136</v>
          </cell>
          <cell r="E142">
            <v>79</v>
          </cell>
          <cell r="F142">
            <v>4</v>
          </cell>
          <cell r="G142" t="str">
            <v>Pavel HRUBEŠ</v>
          </cell>
          <cell r="H142" t="str">
            <v>HZS Ústeckého kraje</v>
          </cell>
          <cell r="I142">
            <v>99.99</v>
          </cell>
          <cell r="J142">
            <v>99.99</v>
          </cell>
          <cell r="K142">
            <v>99.99</v>
          </cell>
        </row>
        <row r="143">
          <cell r="A143">
            <v>135</v>
          </cell>
          <cell r="B143">
            <v>120.083</v>
          </cell>
          <cell r="C143">
            <v>120</v>
          </cell>
          <cell r="D143">
            <v>137</v>
          </cell>
          <cell r="E143">
            <v>83</v>
          </cell>
          <cell r="F143">
            <v>1</v>
          </cell>
          <cell r="G143" t="str">
            <v>Roman KRUMPHANZL</v>
          </cell>
          <cell r="H143" t="str">
            <v>HZS Karlovarského kraje</v>
          </cell>
          <cell r="I143">
            <v>99.99</v>
          </cell>
          <cell r="J143">
            <v>99.99</v>
          </cell>
          <cell r="K143">
            <v>99.99</v>
          </cell>
        </row>
        <row r="144">
          <cell r="A144">
            <v>137</v>
          </cell>
          <cell r="B144">
            <v>120.089</v>
          </cell>
          <cell r="C144">
            <v>120</v>
          </cell>
          <cell r="D144">
            <v>138</v>
          </cell>
          <cell r="E144">
            <v>89</v>
          </cell>
          <cell r="F144">
            <v>2</v>
          </cell>
          <cell r="G144" t="str">
            <v>Tomáš DOLEČEK</v>
          </cell>
          <cell r="H144" t="str">
            <v>HZS Karlovarského kraje</v>
          </cell>
          <cell r="I144">
            <v>99.99</v>
          </cell>
          <cell r="J144">
            <v>99.99</v>
          </cell>
          <cell r="K144">
            <v>99.99</v>
          </cell>
        </row>
        <row r="145">
          <cell r="A145">
            <v>138</v>
          </cell>
          <cell r="B145">
            <v>120.09099999999999</v>
          </cell>
          <cell r="C145">
            <v>120</v>
          </cell>
          <cell r="D145">
            <v>139</v>
          </cell>
          <cell r="E145">
            <v>91</v>
          </cell>
          <cell r="F145">
            <v>3</v>
          </cell>
          <cell r="G145" t="str">
            <v>Zbyněk HRADIL</v>
          </cell>
          <cell r="H145" t="str">
            <v>HZS Olomouckého kraje</v>
          </cell>
          <cell r="I145">
            <v>99.99</v>
          </cell>
          <cell r="J145">
            <v>99.99</v>
          </cell>
          <cell r="K145">
            <v>99.99</v>
          </cell>
        </row>
        <row r="146">
          <cell r="A146">
            <v>139</v>
          </cell>
          <cell r="B146">
            <v>120.096</v>
          </cell>
          <cell r="C146">
            <v>120</v>
          </cell>
          <cell r="D146">
            <v>140</v>
          </cell>
          <cell r="E146">
            <v>96</v>
          </cell>
          <cell r="F146">
            <v>4</v>
          </cell>
          <cell r="G146" t="str">
            <v>Ladislav PATRMAN</v>
          </cell>
          <cell r="H146" t="str">
            <v>HZS Olomouckého kraje</v>
          </cell>
          <cell r="I146">
            <v>99.99</v>
          </cell>
          <cell r="J146">
            <v>99.99</v>
          </cell>
          <cell r="K146">
            <v>99.99</v>
          </cell>
        </row>
        <row r="147">
          <cell r="A147">
            <v>140</v>
          </cell>
          <cell r="B147">
            <v>120.102</v>
          </cell>
          <cell r="C147">
            <v>120</v>
          </cell>
          <cell r="D147">
            <v>141</v>
          </cell>
          <cell r="E147">
            <v>102</v>
          </cell>
          <cell r="F147">
            <v>1</v>
          </cell>
          <cell r="G147" t="str">
            <v>Josef DORČÁK</v>
          </cell>
          <cell r="H147" t="str">
            <v>HZS podniku DEZA, a.s.</v>
          </cell>
          <cell r="I147">
            <v>99.99</v>
          </cell>
          <cell r="J147">
            <v>99.99</v>
          </cell>
          <cell r="K147">
            <v>99.99</v>
          </cell>
        </row>
        <row r="148">
          <cell r="A148">
            <v>141</v>
          </cell>
          <cell r="B148">
            <v>120.104</v>
          </cell>
          <cell r="C148">
            <v>120</v>
          </cell>
          <cell r="D148">
            <v>142</v>
          </cell>
          <cell r="E148">
            <v>104</v>
          </cell>
          <cell r="F148">
            <v>2</v>
          </cell>
          <cell r="G148" t="str">
            <v>Lukáš DOBEŠ</v>
          </cell>
          <cell r="H148" t="str">
            <v>HZS podniku DEZA, a.s.</v>
          </cell>
          <cell r="I148">
            <v>99.99</v>
          </cell>
          <cell r="J148">
            <v>99.99</v>
          </cell>
          <cell r="K148">
            <v>99.99</v>
          </cell>
        </row>
        <row r="149">
          <cell r="A149">
            <v>142</v>
          </cell>
          <cell r="B149">
            <v>120.111</v>
          </cell>
          <cell r="C149">
            <v>120</v>
          </cell>
          <cell r="D149">
            <v>143</v>
          </cell>
          <cell r="E149">
            <v>111</v>
          </cell>
          <cell r="F149">
            <v>3</v>
          </cell>
          <cell r="G149" t="str">
            <v>Jaroslav ŠKODA</v>
          </cell>
          <cell r="H149" t="str">
            <v>HZS Královéhradeckého kraje</v>
          </cell>
          <cell r="I149">
            <v>99.99</v>
          </cell>
          <cell r="J149">
            <v>99.99</v>
          </cell>
          <cell r="K149">
            <v>99.99</v>
          </cell>
        </row>
        <row r="150">
          <cell r="A150">
            <v>143</v>
          </cell>
          <cell r="B150">
            <v>120.116</v>
          </cell>
          <cell r="C150">
            <v>120</v>
          </cell>
          <cell r="D150">
            <v>144</v>
          </cell>
          <cell r="E150">
            <v>116</v>
          </cell>
          <cell r="F150">
            <v>4</v>
          </cell>
          <cell r="G150" t="str">
            <v>Dušan JIČÍNSKÝ</v>
          </cell>
          <cell r="H150" t="str">
            <v>HZS Královéhradeckého kraje</v>
          </cell>
          <cell r="I150">
            <v>99.99</v>
          </cell>
          <cell r="J150">
            <v>99.99</v>
          </cell>
          <cell r="K150">
            <v>99.99</v>
          </cell>
        </row>
        <row r="151">
          <cell r="A151">
            <v>144</v>
          </cell>
          <cell r="B151">
            <v>120.125</v>
          </cell>
          <cell r="C151">
            <v>120</v>
          </cell>
          <cell r="D151">
            <v>145</v>
          </cell>
          <cell r="E151">
            <v>125</v>
          </cell>
          <cell r="F151">
            <v>1</v>
          </cell>
          <cell r="G151" t="str">
            <v>Michal PRŮŠA</v>
          </cell>
          <cell r="H151" t="str">
            <v>HZS Středočeského kraje</v>
          </cell>
          <cell r="I151">
            <v>99.99</v>
          </cell>
          <cell r="J151">
            <v>99.99</v>
          </cell>
          <cell r="K151">
            <v>99.99</v>
          </cell>
        </row>
        <row r="152">
          <cell r="A152">
            <v>145</v>
          </cell>
          <cell r="B152">
            <v>120.126</v>
          </cell>
          <cell r="C152">
            <v>120</v>
          </cell>
          <cell r="D152">
            <v>146</v>
          </cell>
          <cell r="E152">
            <v>126</v>
          </cell>
          <cell r="F152">
            <v>2</v>
          </cell>
          <cell r="G152" t="str">
            <v>Radek VYVIAL</v>
          </cell>
          <cell r="H152" t="str">
            <v>HZS Středočeského kraje</v>
          </cell>
          <cell r="I152">
            <v>99.99</v>
          </cell>
          <cell r="J152">
            <v>99.99</v>
          </cell>
          <cell r="K152">
            <v>99.99</v>
          </cell>
        </row>
        <row r="153">
          <cell r="A153">
            <v>146</v>
          </cell>
          <cell r="B153">
            <v>120.13200000000001</v>
          </cell>
          <cell r="C153">
            <v>120</v>
          </cell>
          <cell r="D153">
            <v>147</v>
          </cell>
          <cell r="E153">
            <v>132</v>
          </cell>
          <cell r="F153">
            <v>3</v>
          </cell>
          <cell r="G153" t="str">
            <v>Jan HŮLA</v>
          </cell>
          <cell r="H153" t="str">
            <v>HZS Plzeňského kraje</v>
          </cell>
          <cell r="I153">
            <v>99.99</v>
          </cell>
          <cell r="J153">
            <v>99.99</v>
          </cell>
          <cell r="K153">
            <v>99.99</v>
          </cell>
        </row>
        <row r="154">
          <cell r="A154">
            <v>147</v>
          </cell>
          <cell r="B154">
            <v>120.134</v>
          </cell>
          <cell r="C154">
            <v>120</v>
          </cell>
          <cell r="D154">
            <v>148</v>
          </cell>
          <cell r="E154">
            <v>134</v>
          </cell>
          <cell r="F154">
            <v>4</v>
          </cell>
          <cell r="G154" t="str">
            <v>Martin PROVAZNÍK</v>
          </cell>
          <cell r="H154" t="str">
            <v>HZS Plzeňského kraje</v>
          </cell>
          <cell r="I154">
            <v>99.99</v>
          </cell>
          <cell r="J154">
            <v>99.99</v>
          </cell>
          <cell r="K154">
            <v>99.99</v>
          </cell>
        </row>
        <row r="155">
          <cell r="A155">
            <v>149</v>
          </cell>
          <cell r="B155">
            <v>120.146</v>
          </cell>
          <cell r="C155">
            <v>120</v>
          </cell>
          <cell r="D155">
            <v>149</v>
          </cell>
          <cell r="E155">
            <v>146</v>
          </cell>
          <cell r="F155">
            <v>1</v>
          </cell>
          <cell r="G155" t="str">
            <v>Stanislav ŠMÍD</v>
          </cell>
          <cell r="H155" t="str">
            <v>HZS Jihočeského kraje</v>
          </cell>
          <cell r="I155">
            <v>99.99</v>
          </cell>
          <cell r="J155">
            <v>99.99</v>
          </cell>
          <cell r="K155">
            <v>99.99</v>
          </cell>
        </row>
        <row r="156">
          <cell r="A156">
            <v>150</v>
          </cell>
          <cell r="B156">
            <v>120.148</v>
          </cell>
          <cell r="C156">
            <v>120</v>
          </cell>
          <cell r="D156">
            <v>150</v>
          </cell>
          <cell r="E156">
            <v>148</v>
          </cell>
          <cell r="F156">
            <v>2</v>
          </cell>
          <cell r="G156" t="str">
            <v>Martin HRÁDEK</v>
          </cell>
          <cell r="H156" t="str">
            <v>HZS Jihočeského kraje</v>
          </cell>
          <cell r="I156">
            <v>99.99</v>
          </cell>
          <cell r="J156">
            <v>99.99</v>
          </cell>
          <cell r="K156">
            <v>99.99</v>
          </cell>
        </row>
      </sheetData>
      <sheetData sheetId="4">
        <row r="6">
          <cell r="O6">
            <v>9</v>
          </cell>
          <cell r="P6">
            <v>107.37</v>
          </cell>
        </row>
        <row r="7">
          <cell r="O7">
            <v>4</v>
          </cell>
          <cell r="P7">
            <v>101.19</v>
          </cell>
        </row>
        <row r="8">
          <cell r="O8">
            <v>14</v>
          </cell>
          <cell r="P8">
            <v>115.91000000000001</v>
          </cell>
        </row>
        <row r="9">
          <cell r="O9">
            <v>11</v>
          </cell>
          <cell r="P9">
            <v>108.08999999999999</v>
          </cell>
        </row>
        <row r="10">
          <cell r="O10">
            <v>13</v>
          </cell>
          <cell r="P10">
            <v>113.46</v>
          </cell>
        </row>
        <row r="11">
          <cell r="O11">
            <v>5</v>
          </cell>
          <cell r="P11">
            <v>101.19999999999999</v>
          </cell>
        </row>
        <row r="12">
          <cell r="O12">
            <v>1</v>
          </cell>
          <cell r="P12">
            <v>98.409999999999982</v>
          </cell>
        </row>
        <row r="13">
          <cell r="O13">
            <v>10</v>
          </cell>
          <cell r="P13">
            <v>107.66999999999999</v>
          </cell>
        </row>
        <row r="14">
          <cell r="O14">
            <v>15</v>
          </cell>
          <cell r="P14">
            <v>121.59</v>
          </cell>
        </row>
        <row r="15">
          <cell r="O15">
            <v>8</v>
          </cell>
          <cell r="P15">
            <v>106.85999999999999</v>
          </cell>
        </row>
        <row r="16">
          <cell r="O16">
            <v>12</v>
          </cell>
          <cell r="P16">
            <v>112.69999999999999</v>
          </cell>
        </row>
        <row r="17">
          <cell r="O17">
            <v>2</v>
          </cell>
          <cell r="P17">
            <v>99.110000000000014</v>
          </cell>
        </row>
        <row r="18">
          <cell r="O18">
            <v>6</v>
          </cell>
          <cell r="P18">
            <v>105.57000000000001</v>
          </cell>
        </row>
        <row r="19">
          <cell r="O19">
            <v>3</v>
          </cell>
          <cell r="P19">
            <v>99.960000000000008</v>
          </cell>
        </row>
        <row r="20">
          <cell r="O20">
            <v>7</v>
          </cell>
          <cell r="P20">
            <v>106.05000000000001</v>
          </cell>
        </row>
      </sheetData>
      <sheetData sheetId="5">
        <row r="6">
          <cell r="O6">
            <v>8</v>
          </cell>
          <cell r="P6">
            <v>95.66</v>
          </cell>
        </row>
        <row r="7">
          <cell r="O7">
            <v>4</v>
          </cell>
          <cell r="P7">
            <v>91.52000000000001</v>
          </cell>
        </row>
        <row r="8">
          <cell r="O8">
            <v>15</v>
          </cell>
          <cell r="P8">
            <v>999</v>
          </cell>
        </row>
        <row r="9">
          <cell r="O9">
            <v>11</v>
          </cell>
          <cell r="P9">
            <v>98.44</v>
          </cell>
        </row>
        <row r="10">
          <cell r="O10">
            <v>12</v>
          </cell>
          <cell r="P10">
            <v>107.66</v>
          </cell>
        </row>
        <row r="11">
          <cell r="O11">
            <v>3</v>
          </cell>
          <cell r="P11">
            <v>89.78</v>
          </cell>
        </row>
        <row r="12">
          <cell r="O12">
            <v>1</v>
          </cell>
          <cell r="P12">
            <v>85.87</v>
          </cell>
        </row>
        <row r="13">
          <cell r="O13">
            <v>10</v>
          </cell>
          <cell r="P13">
            <v>97.820000000000007</v>
          </cell>
        </row>
        <row r="14">
          <cell r="O14">
            <v>14</v>
          </cell>
          <cell r="P14">
            <v>115.19</v>
          </cell>
        </row>
        <row r="15">
          <cell r="O15">
            <v>9</v>
          </cell>
          <cell r="P15">
            <v>96.51</v>
          </cell>
        </row>
        <row r="16">
          <cell r="O16">
            <v>13</v>
          </cell>
          <cell r="P16">
            <v>113.97</v>
          </cell>
        </row>
        <row r="17">
          <cell r="O17">
            <v>5</v>
          </cell>
          <cell r="P17">
            <v>92.06</v>
          </cell>
        </row>
        <row r="18">
          <cell r="O18">
            <v>7</v>
          </cell>
          <cell r="P18">
            <v>95.139999999999986</v>
          </cell>
        </row>
        <row r="19">
          <cell r="O19">
            <v>2</v>
          </cell>
          <cell r="P19">
            <v>89.639999999999986</v>
          </cell>
        </row>
        <row r="20">
          <cell r="O20">
            <v>6</v>
          </cell>
          <cell r="P20">
            <v>93.78</v>
          </cell>
        </row>
      </sheetData>
      <sheetData sheetId="6">
        <row r="6">
          <cell r="A6">
            <v>68</v>
          </cell>
          <cell r="B6">
            <v>68.001000000000005</v>
          </cell>
          <cell r="C6">
            <v>68</v>
          </cell>
          <cell r="D6">
            <v>1</v>
          </cell>
          <cell r="E6" t="str">
            <v>Marek SCHOBER</v>
          </cell>
          <cell r="F6" t="str">
            <v>HZS hlavního města Prahy</v>
          </cell>
          <cell r="G6">
            <v>19.09</v>
          </cell>
          <cell r="H6">
            <v>17.489999999999998</v>
          </cell>
          <cell r="I6">
            <v>36.58</v>
          </cell>
        </row>
        <row r="7">
          <cell r="A7">
            <v>66</v>
          </cell>
          <cell r="B7">
            <v>66.001999999999995</v>
          </cell>
          <cell r="C7">
            <v>66</v>
          </cell>
          <cell r="D7">
            <v>2</v>
          </cell>
          <cell r="E7" t="str">
            <v>Michal ŠÍDA</v>
          </cell>
          <cell r="F7" t="str">
            <v>HZS hlavního města Prahy</v>
          </cell>
          <cell r="G7">
            <v>18.82</v>
          </cell>
          <cell r="H7">
            <v>17.73</v>
          </cell>
          <cell r="I7">
            <v>36.549999999999997</v>
          </cell>
        </row>
        <row r="8">
          <cell r="A8">
            <v>90</v>
          </cell>
          <cell r="B8">
            <v>150.00299999999999</v>
          </cell>
          <cell r="C8">
            <v>150</v>
          </cell>
          <cell r="D8">
            <v>3</v>
          </cell>
          <cell r="E8" t="str">
            <v>Radim ŠVEJDA</v>
          </cell>
          <cell r="F8" t="str">
            <v>HZS hlavního města Prahy</v>
          </cell>
          <cell r="G8">
            <v>18.09</v>
          </cell>
          <cell r="H8">
            <v>99.99</v>
          </cell>
          <cell r="I8">
            <v>99.99</v>
          </cell>
        </row>
        <row r="9">
          <cell r="A9">
            <v>91</v>
          </cell>
          <cell r="B9">
            <v>150.00399999999999</v>
          </cell>
          <cell r="C9">
            <v>150</v>
          </cell>
          <cell r="D9">
            <v>4</v>
          </cell>
          <cell r="E9" t="str">
            <v>Jakub ZAJAN</v>
          </cell>
          <cell r="F9" t="str">
            <v>HZS hlavního města Prahy</v>
          </cell>
          <cell r="G9">
            <v>99.99</v>
          </cell>
          <cell r="H9">
            <v>16.399999999999999</v>
          </cell>
          <cell r="I9">
            <v>99.99</v>
          </cell>
        </row>
        <row r="10">
          <cell r="A10">
            <v>92</v>
          </cell>
          <cell r="B10">
            <v>150.005</v>
          </cell>
          <cell r="C10">
            <v>150</v>
          </cell>
          <cell r="D10">
            <v>5</v>
          </cell>
          <cell r="E10" t="str">
            <v>Jindřich STÝBLO</v>
          </cell>
          <cell r="F10" t="str">
            <v>HZS hlavního města Prahy</v>
          </cell>
          <cell r="G10">
            <v>18.100000000000001</v>
          </cell>
          <cell r="H10">
            <v>99.99</v>
          </cell>
          <cell r="I10">
            <v>99.99</v>
          </cell>
        </row>
        <row r="11">
          <cell r="A11">
            <v>63</v>
          </cell>
          <cell r="B11">
            <v>63.006</v>
          </cell>
          <cell r="C11">
            <v>63</v>
          </cell>
          <cell r="D11">
            <v>6</v>
          </cell>
          <cell r="E11" t="str">
            <v>Ladislav VOBEJDA</v>
          </cell>
          <cell r="F11" t="str">
            <v>HZS hlavního města Prahy</v>
          </cell>
          <cell r="G11">
            <v>18.97</v>
          </cell>
          <cell r="H11">
            <v>16.88</v>
          </cell>
          <cell r="I11">
            <v>35.849999999999994</v>
          </cell>
        </row>
        <row r="12">
          <cell r="A12">
            <v>43</v>
          </cell>
          <cell r="B12">
            <v>43.006999999999998</v>
          </cell>
          <cell r="C12">
            <v>43</v>
          </cell>
          <cell r="D12">
            <v>7</v>
          </cell>
          <cell r="E12" t="str">
            <v>Tomáš DANĚK</v>
          </cell>
          <cell r="F12" t="str">
            <v>HZS hlavního města Prahy</v>
          </cell>
          <cell r="G12">
            <v>17</v>
          </cell>
          <cell r="H12">
            <v>16.43</v>
          </cell>
          <cell r="I12">
            <v>33.43</v>
          </cell>
        </row>
        <row r="13">
          <cell r="A13">
            <v>42</v>
          </cell>
          <cell r="B13">
            <v>42.008000000000003</v>
          </cell>
          <cell r="C13">
            <v>42</v>
          </cell>
          <cell r="D13">
            <v>8</v>
          </cell>
          <cell r="E13" t="str">
            <v>Petr MIŘÁTSKÝ</v>
          </cell>
          <cell r="F13" t="str">
            <v>HZS hlavního města Prahy</v>
          </cell>
          <cell r="G13">
            <v>18.02</v>
          </cell>
          <cell r="H13">
            <v>15.31</v>
          </cell>
          <cell r="I13">
            <v>33.33</v>
          </cell>
        </row>
        <row r="14">
          <cell r="A14">
            <v>15</v>
          </cell>
          <cell r="B14">
            <v>15.009</v>
          </cell>
          <cell r="C14">
            <v>15</v>
          </cell>
          <cell r="D14">
            <v>9</v>
          </cell>
          <cell r="E14" t="str">
            <v>Jan HOPP</v>
          </cell>
          <cell r="F14" t="str">
            <v>HZS hlavního města Prahy</v>
          </cell>
          <cell r="G14">
            <v>17.34</v>
          </cell>
          <cell r="H14">
            <v>14.38</v>
          </cell>
          <cell r="I14">
            <v>31.72</v>
          </cell>
        </row>
        <row r="15">
          <cell r="A15">
            <v>93</v>
          </cell>
          <cell r="B15">
            <v>150.01</v>
          </cell>
          <cell r="C15">
            <v>150</v>
          </cell>
          <cell r="D15">
            <v>10</v>
          </cell>
          <cell r="E15" t="str">
            <v>Martin ŠEVC</v>
          </cell>
          <cell r="F15" t="str">
            <v>HZS hlavního města Prahy</v>
          </cell>
          <cell r="G15">
            <v>99.99</v>
          </cell>
          <cell r="H15">
            <v>16.260000000000002</v>
          </cell>
          <cell r="I15">
            <v>99.99</v>
          </cell>
        </row>
        <row r="16">
          <cell r="A16">
            <v>25</v>
          </cell>
          <cell r="B16">
            <v>25.010999999999999</v>
          </cell>
          <cell r="C16">
            <v>25</v>
          </cell>
          <cell r="D16">
            <v>11</v>
          </cell>
          <cell r="E16" t="str">
            <v>Marek TYKAL</v>
          </cell>
          <cell r="F16" t="str">
            <v>HZS Zlínského kraje</v>
          </cell>
          <cell r="G16">
            <v>17.27</v>
          </cell>
          <cell r="H16">
            <v>15.08</v>
          </cell>
          <cell r="I16">
            <v>32.35</v>
          </cell>
        </row>
        <row r="17">
          <cell r="A17">
            <v>33</v>
          </cell>
          <cell r="B17">
            <v>33.012</v>
          </cell>
          <cell r="C17">
            <v>33</v>
          </cell>
          <cell r="D17">
            <v>12</v>
          </cell>
          <cell r="E17" t="str">
            <v>Petr KYNĚRA</v>
          </cell>
          <cell r="F17" t="str">
            <v>HZS Zlínského kraje</v>
          </cell>
          <cell r="G17">
            <v>17.46</v>
          </cell>
          <cell r="H17">
            <v>15.21</v>
          </cell>
          <cell r="I17">
            <v>32.67</v>
          </cell>
        </row>
        <row r="18">
          <cell r="A18">
            <v>18</v>
          </cell>
          <cell r="B18">
            <v>18.013000000000002</v>
          </cell>
          <cell r="C18">
            <v>18</v>
          </cell>
          <cell r="D18">
            <v>13</v>
          </cell>
          <cell r="E18" t="str">
            <v>Jan VRÁBLÍK</v>
          </cell>
          <cell r="F18" t="str">
            <v>HZS Zlínského kraje</v>
          </cell>
          <cell r="G18">
            <v>16.89</v>
          </cell>
          <cell r="H18">
            <v>15.01</v>
          </cell>
          <cell r="I18">
            <v>31.9</v>
          </cell>
        </row>
        <row r="19">
          <cell r="A19">
            <v>31</v>
          </cell>
          <cell r="B19">
            <v>31.013999999999999</v>
          </cell>
          <cell r="C19">
            <v>31</v>
          </cell>
          <cell r="D19">
            <v>14</v>
          </cell>
          <cell r="E19" t="str">
            <v>Marek PAVELKA</v>
          </cell>
          <cell r="F19" t="str">
            <v>HZS Zlínského kraje</v>
          </cell>
          <cell r="G19">
            <v>16.739999999999998</v>
          </cell>
          <cell r="H19">
            <v>15.76</v>
          </cell>
          <cell r="I19">
            <v>32.5</v>
          </cell>
        </row>
        <row r="20">
          <cell r="A20">
            <v>34</v>
          </cell>
          <cell r="B20">
            <v>34.015000000000001</v>
          </cell>
          <cell r="C20">
            <v>34</v>
          </cell>
          <cell r="D20">
            <v>15</v>
          </cell>
          <cell r="E20" t="str">
            <v>Petr KUCHAŘÍK</v>
          </cell>
          <cell r="F20" t="str">
            <v>HZS Zlínského kraje</v>
          </cell>
          <cell r="G20">
            <v>17.18</v>
          </cell>
          <cell r="H20">
            <v>15.53</v>
          </cell>
          <cell r="I20">
            <v>32.71</v>
          </cell>
        </row>
        <row r="21">
          <cell r="A21">
            <v>94</v>
          </cell>
          <cell r="B21">
            <v>150.01599999999999</v>
          </cell>
          <cell r="C21">
            <v>150</v>
          </cell>
          <cell r="D21">
            <v>16</v>
          </cell>
          <cell r="E21" t="str">
            <v>Luděk OTÝPKA</v>
          </cell>
          <cell r="F21" t="str">
            <v>HZS Zlínského kraje</v>
          </cell>
          <cell r="G21">
            <v>17.25</v>
          </cell>
          <cell r="H21">
            <v>99.99</v>
          </cell>
          <cell r="I21">
            <v>99.99</v>
          </cell>
        </row>
        <row r="22">
          <cell r="A22">
            <v>12</v>
          </cell>
          <cell r="B22">
            <v>12.016999999999999</v>
          </cell>
          <cell r="C22">
            <v>12</v>
          </cell>
          <cell r="D22">
            <v>17</v>
          </cell>
          <cell r="E22" t="str">
            <v>Radek ŠUBA</v>
          </cell>
          <cell r="F22" t="str">
            <v>HZS Zlínského kraje</v>
          </cell>
          <cell r="G22">
            <v>15.96</v>
          </cell>
          <cell r="H22">
            <v>15.46</v>
          </cell>
          <cell r="I22">
            <v>31.42</v>
          </cell>
        </row>
        <row r="23">
          <cell r="A23">
            <v>28</v>
          </cell>
          <cell r="B23">
            <v>28.018000000000001</v>
          </cell>
          <cell r="C23">
            <v>28</v>
          </cell>
          <cell r="D23">
            <v>18</v>
          </cell>
          <cell r="E23" t="str">
            <v>Petr VACULÍN</v>
          </cell>
          <cell r="F23" t="str">
            <v>HZS Zlínského kraje</v>
          </cell>
          <cell r="G23">
            <v>17.170000000000002</v>
          </cell>
          <cell r="H23">
            <v>15.23</v>
          </cell>
          <cell r="I23">
            <v>32.400000000000006</v>
          </cell>
        </row>
        <row r="24">
          <cell r="A24">
            <v>95</v>
          </cell>
          <cell r="B24">
            <v>150.01900000000001</v>
          </cell>
          <cell r="C24">
            <v>150</v>
          </cell>
          <cell r="D24">
            <v>19</v>
          </cell>
          <cell r="E24" t="str">
            <v>Pavel ABRHÁM</v>
          </cell>
          <cell r="F24" t="str">
            <v>HZS Zlínského kraje</v>
          </cell>
          <cell r="G24">
            <v>99.99</v>
          </cell>
          <cell r="H24">
            <v>99.99</v>
          </cell>
          <cell r="I24">
            <v>99.99</v>
          </cell>
        </row>
        <row r="25">
          <cell r="A25">
            <v>96</v>
          </cell>
          <cell r="B25">
            <v>150.02000000000001</v>
          </cell>
          <cell r="C25">
            <v>150</v>
          </cell>
          <cell r="D25">
            <v>20</v>
          </cell>
          <cell r="E25" t="str">
            <v>Martin ŠESTÁK</v>
          </cell>
          <cell r="F25" t="str">
            <v>HZS Zlínského kraje</v>
          </cell>
          <cell r="G25">
            <v>99.99</v>
          </cell>
          <cell r="H25">
            <v>16.52</v>
          </cell>
          <cell r="I25">
            <v>99.99</v>
          </cell>
        </row>
        <row r="26">
          <cell r="A26">
            <v>97</v>
          </cell>
          <cell r="B26">
            <v>150.02099999999999</v>
          </cell>
          <cell r="C26">
            <v>150</v>
          </cell>
          <cell r="D26">
            <v>21</v>
          </cell>
          <cell r="E26" t="str">
            <v>Lukáš VANÍČEK</v>
          </cell>
          <cell r="F26" t="str">
            <v>HZS Libereckého kraje</v>
          </cell>
          <cell r="G26">
            <v>18.71</v>
          </cell>
          <cell r="H26">
            <v>99.99</v>
          </cell>
          <cell r="I26">
            <v>99.99</v>
          </cell>
        </row>
        <row r="27">
          <cell r="A27">
            <v>80</v>
          </cell>
          <cell r="B27">
            <v>80.022000000000006</v>
          </cell>
          <cell r="C27">
            <v>80</v>
          </cell>
          <cell r="D27">
            <v>22</v>
          </cell>
          <cell r="E27" t="str">
            <v>Petr BÁRTA</v>
          </cell>
          <cell r="F27" t="str">
            <v>HZS Libereckého kraje</v>
          </cell>
          <cell r="G27">
            <v>19.96</v>
          </cell>
          <cell r="H27">
            <v>18.95</v>
          </cell>
          <cell r="I27">
            <v>38.909999999999997</v>
          </cell>
        </row>
        <row r="28">
          <cell r="A28">
            <v>83</v>
          </cell>
          <cell r="B28">
            <v>83.022999999999996</v>
          </cell>
          <cell r="C28">
            <v>83</v>
          </cell>
          <cell r="D28">
            <v>23</v>
          </cell>
          <cell r="E28" t="str">
            <v>Jakub MENŠÍK</v>
          </cell>
          <cell r="F28" t="str">
            <v>HZS Libereckého kraje</v>
          </cell>
          <cell r="G28">
            <v>20.05</v>
          </cell>
          <cell r="H28">
            <v>19.27</v>
          </cell>
          <cell r="I28">
            <v>39.32</v>
          </cell>
        </row>
        <row r="29">
          <cell r="A29">
            <v>98</v>
          </cell>
          <cell r="B29">
            <v>150.024</v>
          </cell>
          <cell r="C29">
            <v>150</v>
          </cell>
          <cell r="D29">
            <v>24</v>
          </cell>
          <cell r="E29" t="str">
            <v>Jaroslav KREJČÍK</v>
          </cell>
          <cell r="F29" t="str">
            <v>HZS Libereckého kraje</v>
          </cell>
          <cell r="G29">
            <v>99.99</v>
          </cell>
          <cell r="H29">
            <v>20.12</v>
          </cell>
          <cell r="I29">
            <v>99.99</v>
          </cell>
        </row>
        <row r="30">
          <cell r="A30">
            <v>88</v>
          </cell>
          <cell r="B30">
            <v>88.025000000000006</v>
          </cell>
          <cell r="C30">
            <v>88</v>
          </cell>
          <cell r="D30">
            <v>25</v>
          </cell>
          <cell r="E30" t="str">
            <v>Vladimír NOVOTNÝ</v>
          </cell>
          <cell r="F30" t="str">
            <v>HZS Libereckého kraje</v>
          </cell>
          <cell r="G30">
            <v>19.5</v>
          </cell>
          <cell r="H30">
            <v>23.57</v>
          </cell>
          <cell r="I30">
            <v>43.07</v>
          </cell>
        </row>
        <row r="31">
          <cell r="A31">
            <v>41</v>
          </cell>
          <cell r="B31">
            <v>41.026000000000003</v>
          </cell>
          <cell r="C31">
            <v>41</v>
          </cell>
          <cell r="D31">
            <v>26</v>
          </cell>
          <cell r="E31" t="str">
            <v>Martin KULHAVÝ</v>
          </cell>
          <cell r="F31" t="str">
            <v>HZS Libereckého kraje</v>
          </cell>
          <cell r="G31">
            <v>17.79</v>
          </cell>
          <cell r="H31">
            <v>15.45</v>
          </cell>
          <cell r="I31">
            <v>33.239999999999995</v>
          </cell>
        </row>
        <row r="32">
          <cell r="A32">
            <v>99</v>
          </cell>
          <cell r="B32">
            <v>150.02699999999999</v>
          </cell>
          <cell r="C32">
            <v>150</v>
          </cell>
          <cell r="D32">
            <v>27</v>
          </cell>
          <cell r="E32" t="str">
            <v>Martin KAŠŤÁK</v>
          </cell>
          <cell r="F32" t="str">
            <v>HZS Libereckého kraje</v>
          </cell>
          <cell r="G32">
            <v>20.329999999999998</v>
          </cell>
          <cell r="H32">
            <v>99.99</v>
          </cell>
          <cell r="I32">
            <v>99.99</v>
          </cell>
        </row>
        <row r="33">
          <cell r="A33">
            <v>100</v>
          </cell>
          <cell r="B33">
            <v>150.02799999999999</v>
          </cell>
          <cell r="C33">
            <v>150</v>
          </cell>
          <cell r="D33">
            <v>28</v>
          </cell>
          <cell r="E33" t="str">
            <v>Jakub OTMAR</v>
          </cell>
          <cell r="F33" t="str">
            <v>HZS Libereckého kraje</v>
          </cell>
          <cell r="G33">
            <v>19.899999999999999</v>
          </cell>
          <cell r="H33">
            <v>99.99</v>
          </cell>
          <cell r="I33">
            <v>99.99</v>
          </cell>
        </row>
        <row r="34">
          <cell r="A34">
            <v>101</v>
          </cell>
          <cell r="B34">
            <v>150.029</v>
          </cell>
          <cell r="C34">
            <v>150</v>
          </cell>
          <cell r="D34">
            <v>29</v>
          </cell>
          <cell r="E34" t="str">
            <v>Marcel BAŽANT</v>
          </cell>
          <cell r="F34" t="str">
            <v>HZS Libereckého kraje</v>
          </cell>
          <cell r="G34">
            <v>99.99</v>
          </cell>
          <cell r="H34">
            <v>99.99</v>
          </cell>
          <cell r="I34">
            <v>99.99</v>
          </cell>
        </row>
        <row r="35">
          <cell r="A35">
            <v>102</v>
          </cell>
          <cell r="B35">
            <v>150.03</v>
          </cell>
          <cell r="C35">
            <v>150</v>
          </cell>
          <cell r="D35">
            <v>30</v>
          </cell>
          <cell r="E35" t="str">
            <v>Pavel ŠTĚPÁNEK</v>
          </cell>
          <cell r="F35" t="str">
            <v>HZS Libereckého kraje</v>
          </cell>
          <cell r="G35">
            <v>24.34</v>
          </cell>
          <cell r="H35">
            <v>99.99</v>
          </cell>
          <cell r="I35">
            <v>99.99</v>
          </cell>
        </row>
        <row r="36">
          <cell r="A36">
            <v>103</v>
          </cell>
          <cell r="B36">
            <v>150.03100000000001</v>
          </cell>
          <cell r="C36">
            <v>150</v>
          </cell>
          <cell r="D36">
            <v>31</v>
          </cell>
          <cell r="E36" t="str">
            <v>Jiří BAUER</v>
          </cell>
          <cell r="F36" t="str">
            <v>HZS Jihomoravského kraje</v>
          </cell>
          <cell r="G36">
            <v>18.899999999999999</v>
          </cell>
          <cell r="H36">
            <v>99.99</v>
          </cell>
          <cell r="I36">
            <v>99.99</v>
          </cell>
        </row>
        <row r="37">
          <cell r="A37">
            <v>46</v>
          </cell>
          <cell r="B37">
            <v>46.031999999999996</v>
          </cell>
          <cell r="C37">
            <v>46</v>
          </cell>
          <cell r="D37">
            <v>32</v>
          </cell>
          <cell r="E37" t="str">
            <v>Martin BÍLEK</v>
          </cell>
          <cell r="F37" t="str">
            <v>HZS Jihomoravského kraje</v>
          </cell>
          <cell r="G37">
            <v>17.34</v>
          </cell>
          <cell r="H37">
            <v>16.559999999999999</v>
          </cell>
          <cell r="I37">
            <v>33.9</v>
          </cell>
        </row>
        <row r="38">
          <cell r="A38">
            <v>73</v>
          </cell>
          <cell r="B38">
            <v>73.033000000000001</v>
          </cell>
          <cell r="C38">
            <v>73</v>
          </cell>
          <cell r="D38">
            <v>33</v>
          </cell>
          <cell r="E38" t="str">
            <v>Zbyněk OSTRÝ</v>
          </cell>
          <cell r="F38" t="str">
            <v>HZS Jihomoravského kraje</v>
          </cell>
          <cell r="G38">
            <v>18.989999999999998</v>
          </cell>
          <cell r="H38">
            <v>18.47</v>
          </cell>
          <cell r="I38">
            <v>37.459999999999994</v>
          </cell>
        </row>
        <row r="39">
          <cell r="A39">
            <v>57</v>
          </cell>
          <cell r="B39">
            <v>57.033999999999999</v>
          </cell>
          <cell r="C39">
            <v>57</v>
          </cell>
          <cell r="D39">
            <v>34</v>
          </cell>
          <cell r="E39" t="str">
            <v>Radim ČECH</v>
          </cell>
          <cell r="F39" t="str">
            <v>HZS Jihomoravského kraje</v>
          </cell>
          <cell r="G39">
            <v>18.3</v>
          </cell>
          <cell r="H39">
            <v>16.690000000000001</v>
          </cell>
          <cell r="I39">
            <v>34.99</v>
          </cell>
        </row>
        <row r="40">
          <cell r="A40">
            <v>104</v>
          </cell>
          <cell r="B40">
            <v>150.035</v>
          </cell>
          <cell r="C40">
            <v>150</v>
          </cell>
          <cell r="D40">
            <v>35</v>
          </cell>
          <cell r="E40" t="str">
            <v>Josef PĚNČA</v>
          </cell>
          <cell r="F40" t="str">
            <v>HZS Jihomoravského kraje</v>
          </cell>
          <cell r="G40">
            <v>99.99</v>
          </cell>
          <cell r="H40">
            <v>16.23</v>
          </cell>
          <cell r="I40">
            <v>99.99</v>
          </cell>
        </row>
        <row r="41">
          <cell r="A41">
            <v>74</v>
          </cell>
          <cell r="B41">
            <v>74.036000000000001</v>
          </cell>
          <cell r="C41">
            <v>74</v>
          </cell>
          <cell r="D41">
            <v>36</v>
          </cell>
          <cell r="E41" t="str">
            <v>Josef KADARA</v>
          </cell>
          <cell r="F41" t="str">
            <v>HZS Jihomoravského kraje</v>
          </cell>
          <cell r="G41">
            <v>20.56</v>
          </cell>
          <cell r="H41">
            <v>16.98</v>
          </cell>
          <cell r="I41">
            <v>37.54</v>
          </cell>
        </row>
        <row r="42">
          <cell r="A42">
            <v>49</v>
          </cell>
          <cell r="B42">
            <v>49.036999999999999</v>
          </cell>
          <cell r="C42">
            <v>49</v>
          </cell>
          <cell r="D42">
            <v>37</v>
          </cell>
          <cell r="E42" t="str">
            <v>Jiří ŠKAROUPKA</v>
          </cell>
          <cell r="F42" t="str">
            <v>HZS Jihomoravského kraje</v>
          </cell>
          <cell r="G42">
            <v>17.309999999999999</v>
          </cell>
          <cell r="H42">
            <v>16.829999999999998</v>
          </cell>
          <cell r="I42">
            <v>34.14</v>
          </cell>
        </row>
        <row r="43">
          <cell r="A43">
            <v>71</v>
          </cell>
          <cell r="B43">
            <v>71.037999999999997</v>
          </cell>
          <cell r="C43">
            <v>71</v>
          </cell>
          <cell r="D43">
            <v>38</v>
          </cell>
          <cell r="E43" t="str">
            <v>František KUBÍK</v>
          </cell>
          <cell r="F43" t="str">
            <v>HZS Jihomoravského kraje</v>
          </cell>
          <cell r="G43">
            <v>19.309999999999999</v>
          </cell>
          <cell r="H43">
            <v>18.05</v>
          </cell>
          <cell r="I43">
            <v>37.36</v>
          </cell>
        </row>
        <row r="44">
          <cell r="A44">
            <v>29</v>
          </cell>
          <cell r="B44">
            <v>29.039000000000001</v>
          </cell>
          <cell r="C44">
            <v>29</v>
          </cell>
          <cell r="D44">
            <v>39</v>
          </cell>
          <cell r="E44" t="str">
            <v>Jaroslav ZHOŘ</v>
          </cell>
          <cell r="F44" t="str">
            <v>HZS Jihomoravského kraje</v>
          </cell>
          <cell r="G44">
            <v>17.25</v>
          </cell>
          <cell r="H44">
            <v>15.15</v>
          </cell>
          <cell r="I44">
            <v>32.4</v>
          </cell>
        </row>
        <row r="45">
          <cell r="A45">
            <v>105</v>
          </cell>
          <cell r="B45">
            <v>150.04</v>
          </cell>
          <cell r="C45">
            <v>150</v>
          </cell>
          <cell r="D45">
            <v>40</v>
          </cell>
          <cell r="E45" t="str">
            <v>Michal HOFÍREK</v>
          </cell>
          <cell r="F45" t="str">
            <v>HZS Jihomoravského kraje</v>
          </cell>
          <cell r="G45">
            <v>99.99</v>
          </cell>
          <cell r="H45">
            <v>99.99</v>
          </cell>
          <cell r="I45">
            <v>99.99</v>
          </cell>
        </row>
        <row r="46">
          <cell r="A46">
            <v>87</v>
          </cell>
          <cell r="B46">
            <v>87.040999999999997</v>
          </cell>
          <cell r="C46">
            <v>87</v>
          </cell>
          <cell r="D46">
            <v>41</v>
          </cell>
          <cell r="E46" t="str">
            <v>Ondřej KOUT</v>
          </cell>
          <cell r="F46" t="str">
            <v>HZS Pardubického kraje</v>
          </cell>
          <cell r="G46">
            <v>20.72</v>
          </cell>
          <cell r="H46">
            <v>20.21</v>
          </cell>
          <cell r="I46">
            <v>40.93</v>
          </cell>
        </row>
        <row r="47">
          <cell r="A47">
            <v>64</v>
          </cell>
          <cell r="B47">
            <v>64.042000000000002</v>
          </cell>
          <cell r="C47">
            <v>64</v>
          </cell>
          <cell r="D47">
            <v>42</v>
          </cell>
          <cell r="E47" t="str">
            <v>Jan KURKA</v>
          </cell>
          <cell r="F47" t="str">
            <v>HZS Pardubického kraje</v>
          </cell>
          <cell r="G47">
            <v>19.63</v>
          </cell>
          <cell r="H47">
            <v>16.38</v>
          </cell>
          <cell r="I47">
            <v>36.01</v>
          </cell>
        </row>
        <row r="48">
          <cell r="A48">
            <v>79</v>
          </cell>
          <cell r="B48">
            <v>79.043000000000006</v>
          </cell>
          <cell r="C48">
            <v>79</v>
          </cell>
          <cell r="D48">
            <v>43</v>
          </cell>
          <cell r="E48" t="str">
            <v>Lukáš BEER</v>
          </cell>
          <cell r="F48" t="str">
            <v>HZS Pardubického kraje</v>
          </cell>
          <cell r="G48">
            <v>20.65</v>
          </cell>
          <cell r="H48">
            <v>18.13</v>
          </cell>
          <cell r="I48">
            <v>38.78</v>
          </cell>
        </row>
        <row r="49">
          <cell r="A49">
            <v>82</v>
          </cell>
          <cell r="B49">
            <v>82.043999999999997</v>
          </cell>
          <cell r="C49">
            <v>82</v>
          </cell>
          <cell r="D49">
            <v>44</v>
          </cell>
          <cell r="E49" t="str">
            <v>Pavel KADLEC</v>
          </cell>
          <cell r="F49" t="str">
            <v>HZS Pardubického kraje</v>
          </cell>
          <cell r="G49">
            <v>19.02</v>
          </cell>
          <cell r="H49">
            <v>20.16</v>
          </cell>
          <cell r="I49">
            <v>39.18</v>
          </cell>
        </row>
        <row r="50">
          <cell r="A50">
            <v>44</v>
          </cell>
          <cell r="B50">
            <v>44.045000000000002</v>
          </cell>
          <cell r="C50">
            <v>44</v>
          </cell>
          <cell r="D50">
            <v>45</v>
          </cell>
          <cell r="E50" t="str">
            <v>Lukáš FLACH</v>
          </cell>
          <cell r="F50" t="str">
            <v>HZS Pardubického kraje</v>
          </cell>
          <cell r="G50">
            <v>17.12</v>
          </cell>
          <cell r="H50">
            <v>16.329999999999998</v>
          </cell>
          <cell r="I50">
            <v>33.450000000000003</v>
          </cell>
        </row>
        <row r="51">
          <cell r="A51">
            <v>106</v>
          </cell>
          <cell r="B51">
            <v>150.04599999999999</v>
          </cell>
          <cell r="C51">
            <v>150</v>
          </cell>
          <cell r="D51">
            <v>46</v>
          </cell>
          <cell r="E51" t="str">
            <v>Jan ŠTĚRBA</v>
          </cell>
          <cell r="F51" t="str">
            <v>HZS Pardubického kraje</v>
          </cell>
          <cell r="G51">
            <v>99.99</v>
          </cell>
          <cell r="H51">
            <v>18.260000000000002</v>
          </cell>
          <cell r="I51">
            <v>99.99</v>
          </cell>
        </row>
        <row r="52">
          <cell r="A52">
            <v>86</v>
          </cell>
          <cell r="B52">
            <v>86.046999999999997</v>
          </cell>
          <cell r="C52">
            <v>86</v>
          </cell>
          <cell r="D52">
            <v>47</v>
          </cell>
          <cell r="E52" t="str">
            <v>Jan MATĚJKA</v>
          </cell>
          <cell r="F52" t="str">
            <v>HZS Pardubického kraje</v>
          </cell>
          <cell r="G52">
            <v>18.420000000000002</v>
          </cell>
          <cell r="H52">
            <v>22.04</v>
          </cell>
          <cell r="I52">
            <v>40.46</v>
          </cell>
        </row>
        <row r="53">
          <cell r="A53">
            <v>107</v>
          </cell>
          <cell r="B53">
            <v>150.048</v>
          </cell>
          <cell r="C53">
            <v>150</v>
          </cell>
          <cell r="D53">
            <v>48</v>
          </cell>
          <cell r="E53" t="str">
            <v>Jan MRÁZEK</v>
          </cell>
          <cell r="F53" t="str">
            <v>HZS Pardubického kraje</v>
          </cell>
          <cell r="G53">
            <v>20.52</v>
          </cell>
          <cell r="H53">
            <v>99.99</v>
          </cell>
          <cell r="I53">
            <v>99.99</v>
          </cell>
        </row>
        <row r="54">
          <cell r="A54">
            <v>108</v>
          </cell>
          <cell r="B54">
            <v>150.04900000000001</v>
          </cell>
          <cell r="C54">
            <v>150</v>
          </cell>
          <cell r="D54">
            <v>49</v>
          </cell>
          <cell r="E54" t="str">
            <v>Milan HODEK</v>
          </cell>
          <cell r="F54" t="str">
            <v>HZS Pardubického kraje</v>
          </cell>
          <cell r="G54">
            <v>99.99</v>
          </cell>
          <cell r="H54">
            <v>18.399999999999999</v>
          </cell>
          <cell r="I54">
            <v>99.99</v>
          </cell>
        </row>
        <row r="55">
          <cell r="A55">
            <v>109</v>
          </cell>
          <cell r="B55">
            <v>150.05000000000001</v>
          </cell>
          <cell r="C55">
            <v>150</v>
          </cell>
          <cell r="D55">
            <v>50</v>
          </cell>
          <cell r="E55" t="str">
            <v>Patrik BĚLSKÝ</v>
          </cell>
          <cell r="F55" t="str">
            <v>HZS Pardubického kraje</v>
          </cell>
          <cell r="G55">
            <v>18.75</v>
          </cell>
          <cell r="H55">
            <v>99.99</v>
          </cell>
          <cell r="I55">
            <v>99.99</v>
          </cell>
        </row>
        <row r="56">
          <cell r="A56">
            <v>35</v>
          </cell>
          <cell r="B56">
            <v>35.051000000000002</v>
          </cell>
          <cell r="C56">
            <v>35</v>
          </cell>
          <cell r="D56">
            <v>51</v>
          </cell>
          <cell r="E56" t="str">
            <v>Pavel KUBÁT</v>
          </cell>
          <cell r="F56" t="str">
            <v>HZS kraje Vysočina</v>
          </cell>
          <cell r="G56">
            <v>17.670000000000002</v>
          </cell>
          <cell r="H56">
            <v>15.09</v>
          </cell>
          <cell r="I56">
            <v>32.760000000000005</v>
          </cell>
        </row>
        <row r="57">
          <cell r="A57">
            <v>14</v>
          </cell>
          <cell r="B57">
            <v>14.052</v>
          </cell>
          <cell r="C57">
            <v>14</v>
          </cell>
          <cell r="D57">
            <v>52</v>
          </cell>
          <cell r="E57" t="str">
            <v>Pavel HNÍZDIL</v>
          </cell>
          <cell r="F57" t="str">
            <v>HZS kraje Vysočina</v>
          </cell>
          <cell r="G57">
            <v>16.54</v>
          </cell>
          <cell r="H57">
            <v>15.09</v>
          </cell>
          <cell r="I57">
            <v>31.63</v>
          </cell>
        </row>
        <row r="58">
          <cell r="A58">
            <v>17</v>
          </cell>
          <cell r="B58">
            <v>17.053000000000001</v>
          </cell>
          <cell r="C58">
            <v>17</v>
          </cell>
          <cell r="D58">
            <v>53</v>
          </cell>
          <cell r="E58" t="str">
            <v>Michal ČEKAL</v>
          </cell>
          <cell r="F58" t="str">
            <v>HZS kraje Vysočina</v>
          </cell>
          <cell r="G58">
            <v>16.63</v>
          </cell>
          <cell r="H58">
            <v>15.19</v>
          </cell>
          <cell r="I58">
            <v>31.82</v>
          </cell>
        </row>
        <row r="59">
          <cell r="A59">
            <v>22</v>
          </cell>
          <cell r="B59">
            <v>22.053999999999998</v>
          </cell>
          <cell r="C59">
            <v>22</v>
          </cell>
          <cell r="D59">
            <v>54</v>
          </cell>
          <cell r="E59" t="str">
            <v>Lukáš HONS</v>
          </cell>
          <cell r="F59" t="str">
            <v>HZS kraje Vysočina</v>
          </cell>
          <cell r="G59">
            <v>17.149999999999999</v>
          </cell>
          <cell r="H59">
            <v>15.04</v>
          </cell>
          <cell r="I59">
            <v>32.19</v>
          </cell>
        </row>
        <row r="60">
          <cell r="A60">
            <v>19</v>
          </cell>
          <cell r="B60">
            <v>19.055</v>
          </cell>
          <cell r="C60">
            <v>19</v>
          </cell>
          <cell r="D60">
            <v>55</v>
          </cell>
          <cell r="E60" t="str">
            <v>Vojtěch FILA</v>
          </cell>
          <cell r="F60" t="str">
            <v>HZS kraje Vysočina</v>
          </cell>
          <cell r="G60">
            <v>17.350000000000001</v>
          </cell>
          <cell r="H60">
            <v>14.7</v>
          </cell>
          <cell r="I60">
            <v>32.049999999999997</v>
          </cell>
        </row>
        <row r="61">
          <cell r="A61">
            <v>52</v>
          </cell>
          <cell r="B61">
            <v>52.055999999999997</v>
          </cell>
          <cell r="C61">
            <v>52</v>
          </cell>
          <cell r="D61">
            <v>56</v>
          </cell>
          <cell r="E61" t="str">
            <v>Luboš NAVRKAL</v>
          </cell>
          <cell r="F61" t="str">
            <v>HZS kraje Vysočina</v>
          </cell>
          <cell r="G61">
            <v>17.190000000000001</v>
          </cell>
          <cell r="H61">
            <v>17.32</v>
          </cell>
          <cell r="I61">
            <v>34.510000000000005</v>
          </cell>
        </row>
        <row r="62">
          <cell r="A62">
            <v>7</v>
          </cell>
          <cell r="B62">
            <v>7.0570000000000004</v>
          </cell>
          <cell r="C62">
            <v>7</v>
          </cell>
          <cell r="D62">
            <v>57</v>
          </cell>
          <cell r="E62" t="str">
            <v>Martin STUCHLÍK</v>
          </cell>
          <cell r="F62" t="str">
            <v>HZS kraje Vysočina</v>
          </cell>
          <cell r="G62">
            <v>16.34</v>
          </cell>
          <cell r="H62">
            <v>14.67</v>
          </cell>
          <cell r="I62">
            <v>31.009999999999998</v>
          </cell>
        </row>
        <row r="63">
          <cell r="A63">
            <v>110</v>
          </cell>
          <cell r="B63">
            <v>150.05799999999999</v>
          </cell>
          <cell r="C63">
            <v>150</v>
          </cell>
          <cell r="D63">
            <v>58</v>
          </cell>
          <cell r="E63" t="str">
            <v>Vilém RYŠAVÝ</v>
          </cell>
          <cell r="F63" t="str">
            <v>HZS kraje Vysočina</v>
          </cell>
          <cell r="G63">
            <v>99.99</v>
          </cell>
          <cell r="H63">
            <v>15.68</v>
          </cell>
          <cell r="I63">
            <v>99.99</v>
          </cell>
        </row>
        <row r="64">
          <cell r="A64">
            <v>111</v>
          </cell>
          <cell r="B64">
            <v>150.059</v>
          </cell>
          <cell r="C64">
            <v>150</v>
          </cell>
          <cell r="D64">
            <v>59</v>
          </cell>
          <cell r="E64" t="str">
            <v>Martin KLIMEŠ</v>
          </cell>
          <cell r="F64" t="str">
            <v>HZS kraje Vysočina</v>
          </cell>
          <cell r="G64">
            <v>17.47</v>
          </cell>
          <cell r="H64">
            <v>99.99</v>
          </cell>
          <cell r="I64">
            <v>99.99</v>
          </cell>
        </row>
        <row r="65">
          <cell r="A65">
            <v>112</v>
          </cell>
          <cell r="B65">
            <v>150.06</v>
          </cell>
          <cell r="C65">
            <v>150</v>
          </cell>
          <cell r="D65">
            <v>60</v>
          </cell>
          <cell r="E65" t="str">
            <v>Milan PAŘIL</v>
          </cell>
          <cell r="F65" t="str">
            <v>HZS kraje Vysočina</v>
          </cell>
          <cell r="G65">
            <v>99.99</v>
          </cell>
          <cell r="H65">
            <v>99.99</v>
          </cell>
          <cell r="I65">
            <v>99.99</v>
          </cell>
        </row>
        <row r="66">
          <cell r="A66">
            <v>3</v>
          </cell>
          <cell r="B66">
            <v>3.0609999999999999</v>
          </cell>
          <cell r="C66">
            <v>3</v>
          </cell>
          <cell r="D66">
            <v>61</v>
          </cell>
          <cell r="E66" t="str">
            <v>Kamil BEZRUČ</v>
          </cell>
          <cell r="F66" t="str">
            <v>HZS Moravskoslezského kraje</v>
          </cell>
          <cell r="G66">
            <v>16.57</v>
          </cell>
          <cell r="H66">
            <v>14.09</v>
          </cell>
          <cell r="I66">
            <v>30.66</v>
          </cell>
        </row>
        <row r="67">
          <cell r="A67">
            <v>4</v>
          </cell>
          <cell r="B67">
            <v>4.0620000000000003</v>
          </cell>
          <cell r="C67">
            <v>4</v>
          </cell>
          <cell r="D67">
            <v>62</v>
          </cell>
          <cell r="E67" t="str">
            <v>David DOPIRÁK</v>
          </cell>
          <cell r="F67" t="str">
            <v>HZS Moravskoslezského kraje</v>
          </cell>
          <cell r="G67">
            <v>15.99</v>
          </cell>
          <cell r="H67">
            <v>14.68</v>
          </cell>
          <cell r="I67">
            <v>30.67</v>
          </cell>
        </row>
        <row r="68">
          <cell r="A68">
            <v>23</v>
          </cell>
          <cell r="B68">
            <v>23.062999999999999</v>
          </cell>
          <cell r="C68">
            <v>23</v>
          </cell>
          <cell r="D68">
            <v>63</v>
          </cell>
          <cell r="E68" t="str">
            <v>Jakub ARVAI</v>
          </cell>
          <cell r="F68" t="str">
            <v>HZS Moravskoslezského kraje</v>
          </cell>
          <cell r="G68">
            <v>16.440000000000001</v>
          </cell>
          <cell r="H68">
            <v>15.76</v>
          </cell>
          <cell r="I68">
            <v>32.200000000000003</v>
          </cell>
        </row>
        <row r="69">
          <cell r="A69">
            <v>113</v>
          </cell>
          <cell r="B69">
            <v>150.06399999999999</v>
          </cell>
          <cell r="C69">
            <v>150</v>
          </cell>
          <cell r="D69">
            <v>64</v>
          </cell>
          <cell r="E69" t="str">
            <v>Adam HRBÁČ</v>
          </cell>
          <cell r="F69" t="str">
            <v>HZS Moravskoslezského kraje</v>
          </cell>
          <cell r="G69">
            <v>99.99</v>
          </cell>
          <cell r="H69">
            <v>14.58</v>
          </cell>
          <cell r="I69">
            <v>99.99</v>
          </cell>
        </row>
        <row r="70">
          <cell r="A70">
            <v>6</v>
          </cell>
          <cell r="B70">
            <v>6.0650000000000004</v>
          </cell>
          <cell r="C70">
            <v>6</v>
          </cell>
          <cell r="D70">
            <v>65</v>
          </cell>
          <cell r="E70" t="str">
            <v>Karel RYL</v>
          </cell>
          <cell r="F70" t="str">
            <v>HZS Moravskoslezského kraje</v>
          </cell>
          <cell r="G70">
            <v>17.21</v>
          </cell>
          <cell r="H70">
            <v>13.63</v>
          </cell>
          <cell r="I70">
            <v>30.840000000000003</v>
          </cell>
        </row>
        <row r="71">
          <cell r="A71">
            <v>11</v>
          </cell>
          <cell r="B71">
            <v>11.066000000000001</v>
          </cell>
          <cell r="C71">
            <v>11</v>
          </cell>
          <cell r="D71">
            <v>66</v>
          </cell>
          <cell r="E71" t="str">
            <v>Pavel MAŇAS</v>
          </cell>
          <cell r="F71" t="str">
            <v>HZS Moravskoslezského kraje</v>
          </cell>
          <cell r="G71">
            <v>17.13</v>
          </cell>
          <cell r="H71">
            <v>14.26</v>
          </cell>
          <cell r="I71">
            <v>31.39</v>
          </cell>
        </row>
        <row r="72">
          <cell r="A72">
            <v>2</v>
          </cell>
          <cell r="B72">
            <v>2.0670000000000002</v>
          </cell>
          <cell r="C72">
            <v>2</v>
          </cell>
          <cell r="D72">
            <v>67</v>
          </cell>
          <cell r="E72" t="str">
            <v>Pavel KRPEC</v>
          </cell>
          <cell r="F72" t="str">
            <v>HZS Moravskoslezského kraje</v>
          </cell>
          <cell r="G72">
            <v>15.7</v>
          </cell>
          <cell r="H72">
            <v>14.63</v>
          </cell>
          <cell r="I72">
            <v>30.33</v>
          </cell>
        </row>
        <row r="73">
          <cell r="A73">
            <v>114</v>
          </cell>
          <cell r="B73">
            <v>150.06800000000001</v>
          </cell>
          <cell r="C73">
            <v>150</v>
          </cell>
          <cell r="D73">
            <v>68</v>
          </cell>
          <cell r="E73" t="str">
            <v>Libor MROZOWSKI</v>
          </cell>
          <cell r="F73" t="str">
            <v>HZS Moravskoslezského kraje</v>
          </cell>
          <cell r="G73">
            <v>99.99</v>
          </cell>
          <cell r="H73">
            <v>15.73</v>
          </cell>
          <cell r="I73">
            <v>99.99</v>
          </cell>
        </row>
        <row r="74">
          <cell r="A74">
            <v>115</v>
          </cell>
          <cell r="B74">
            <v>150.06899999999999</v>
          </cell>
          <cell r="C74">
            <v>150</v>
          </cell>
          <cell r="D74">
            <v>69</v>
          </cell>
          <cell r="E74" t="str">
            <v>Ondřej KUBALA</v>
          </cell>
          <cell r="F74" t="str">
            <v>HZS Moravskoslezského kraje</v>
          </cell>
          <cell r="G74">
            <v>17.2</v>
          </cell>
          <cell r="H74">
            <v>99.99</v>
          </cell>
          <cell r="I74">
            <v>99.99</v>
          </cell>
        </row>
        <row r="75">
          <cell r="A75">
            <v>116</v>
          </cell>
          <cell r="B75">
            <v>150.07</v>
          </cell>
          <cell r="C75">
            <v>150</v>
          </cell>
          <cell r="D75">
            <v>70</v>
          </cell>
          <cell r="E75" t="str">
            <v>Adam VONDRA</v>
          </cell>
          <cell r="F75" t="str">
            <v>HZS Moravskoslezského kraje</v>
          </cell>
          <cell r="G75">
            <v>16.579999999999998</v>
          </cell>
          <cell r="H75">
            <v>99.99</v>
          </cell>
          <cell r="I75">
            <v>99.99</v>
          </cell>
        </row>
        <row r="76">
          <cell r="A76">
            <v>69</v>
          </cell>
          <cell r="B76">
            <v>69.070999999999998</v>
          </cell>
          <cell r="C76">
            <v>69</v>
          </cell>
          <cell r="D76">
            <v>71</v>
          </cell>
          <cell r="E76" t="str">
            <v>Lukáš KHÝR</v>
          </cell>
          <cell r="F76" t="str">
            <v>HZS Ústeckého kraje</v>
          </cell>
          <cell r="G76">
            <v>19.89</v>
          </cell>
          <cell r="H76">
            <v>16.87</v>
          </cell>
          <cell r="I76">
            <v>36.760000000000005</v>
          </cell>
        </row>
        <row r="77">
          <cell r="A77">
            <v>59</v>
          </cell>
          <cell r="B77">
            <v>59.072000000000003</v>
          </cell>
          <cell r="C77">
            <v>59</v>
          </cell>
          <cell r="D77">
            <v>72</v>
          </cell>
          <cell r="E77" t="str">
            <v>Ladislav STÁREK</v>
          </cell>
          <cell r="F77" t="str">
            <v>HZS Ústeckého kraje</v>
          </cell>
          <cell r="G77">
            <v>18.77</v>
          </cell>
          <cell r="H77">
            <v>16.55</v>
          </cell>
          <cell r="I77">
            <v>35.32</v>
          </cell>
        </row>
        <row r="78">
          <cell r="A78">
            <v>62</v>
          </cell>
          <cell r="B78">
            <v>62.073</v>
          </cell>
          <cell r="C78">
            <v>62</v>
          </cell>
          <cell r="D78">
            <v>73</v>
          </cell>
          <cell r="E78" t="str">
            <v>Václav ŠEINER</v>
          </cell>
          <cell r="F78" t="str">
            <v>HZS Ústeckého kraje</v>
          </cell>
          <cell r="G78">
            <v>17.86</v>
          </cell>
          <cell r="H78">
            <v>17.88</v>
          </cell>
          <cell r="I78">
            <v>35.739999999999995</v>
          </cell>
        </row>
        <row r="79">
          <cell r="A79">
            <v>51</v>
          </cell>
          <cell r="B79">
            <v>51.073999999999998</v>
          </cell>
          <cell r="C79">
            <v>51</v>
          </cell>
          <cell r="D79">
            <v>74</v>
          </cell>
          <cell r="E79" t="str">
            <v>David SOMOL</v>
          </cell>
          <cell r="F79" t="str">
            <v>HZS Ústeckého kraje</v>
          </cell>
          <cell r="G79">
            <v>17.72</v>
          </cell>
          <cell r="H79">
            <v>16.690000000000001</v>
          </cell>
          <cell r="I79">
            <v>34.409999999999997</v>
          </cell>
        </row>
        <row r="80">
          <cell r="A80">
            <v>1</v>
          </cell>
          <cell r="B80">
            <v>1.075</v>
          </cell>
          <cell r="C80">
            <v>1</v>
          </cell>
          <cell r="D80">
            <v>75</v>
          </cell>
          <cell r="E80" t="str">
            <v>Jakub PĚKNÝ</v>
          </cell>
          <cell r="F80" t="str">
            <v>HZS Ústeckého kraje</v>
          </cell>
          <cell r="G80">
            <v>15.87</v>
          </cell>
          <cell r="H80">
            <v>13.67</v>
          </cell>
          <cell r="I80">
            <v>29.54</v>
          </cell>
        </row>
        <row r="81">
          <cell r="A81">
            <v>117</v>
          </cell>
          <cell r="B81">
            <v>150.07599999999999</v>
          </cell>
          <cell r="C81">
            <v>150</v>
          </cell>
          <cell r="D81">
            <v>76</v>
          </cell>
          <cell r="E81" t="str">
            <v>Jan FINDA</v>
          </cell>
          <cell r="F81" t="str">
            <v>HZS Ústeckého kraje</v>
          </cell>
          <cell r="G81">
            <v>17.93</v>
          </cell>
          <cell r="H81">
            <v>99.99</v>
          </cell>
          <cell r="I81">
            <v>99.99</v>
          </cell>
        </row>
        <row r="82">
          <cell r="A82">
            <v>70</v>
          </cell>
          <cell r="B82">
            <v>70.076999999999998</v>
          </cell>
          <cell r="C82">
            <v>70</v>
          </cell>
          <cell r="D82">
            <v>77</v>
          </cell>
          <cell r="E82" t="str">
            <v>Martin HOVORKA</v>
          </cell>
          <cell r="F82" t="str">
            <v>HZS Ústeckého kraje</v>
          </cell>
          <cell r="G82">
            <v>19.8</v>
          </cell>
          <cell r="H82">
            <v>17.36</v>
          </cell>
          <cell r="I82">
            <v>37.159999999999997</v>
          </cell>
        </row>
        <row r="83">
          <cell r="A83">
            <v>118</v>
          </cell>
          <cell r="B83">
            <v>150.078</v>
          </cell>
          <cell r="C83">
            <v>150</v>
          </cell>
          <cell r="D83">
            <v>78</v>
          </cell>
          <cell r="E83" t="str">
            <v>Martin VLČEK</v>
          </cell>
          <cell r="F83" t="str">
            <v>HZS Ústeckého kraje</v>
          </cell>
          <cell r="G83">
            <v>99.99</v>
          </cell>
          <cell r="H83">
            <v>16.68</v>
          </cell>
          <cell r="I83">
            <v>99.99</v>
          </cell>
        </row>
        <row r="84">
          <cell r="A84">
            <v>119</v>
          </cell>
          <cell r="B84">
            <v>150.07900000000001</v>
          </cell>
          <cell r="C84">
            <v>150</v>
          </cell>
          <cell r="D84">
            <v>79</v>
          </cell>
          <cell r="E84" t="str">
            <v>Pavel HRUBEŠ</v>
          </cell>
          <cell r="F84" t="str">
            <v>HZS Ústeckého kraje</v>
          </cell>
          <cell r="G84">
            <v>99.99</v>
          </cell>
          <cell r="H84">
            <v>18.91</v>
          </cell>
          <cell r="I84">
            <v>99.99</v>
          </cell>
        </row>
        <row r="85">
          <cell r="A85">
            <v>120</v>
          </cell>
          <cell r="B85">
            <v>150.08000000000001</v>
          </cell>
          <cell r="C85">
            <v>150</v>
          </cell>
          <cell r="D85">
            <v>80</v>
          </cell>
          <cell r="E85" t="str">
            <v>Pavel VÁCHA</v>
          </cell>
          <cell r="F85" t="str">
            <v>HZS Ústeckého kraje</v>
          </cell>
          <cell r="G85">
            <v>19.52</v>
          </cell>
          <cell r="H85">
            <v>99.99</v>
          </cell>
          <cell r="I85">
            <v>99.99</v>
          </cell>
        </row>
        <row r="86">
          <cell r="A86">
            <v>65</v>
          </cell>
          <cell r="B86">
            <v>65.081000000000003</v>
          </cell>
          <cell r="C86">
            <v>65</v>
          </cell>
          <cell r="D86">
            <v>81</v>
          </cell>
          <cell r="E86" t="str">
            <v>Jiří KARAS</v>
          </cell>
          <cell r="F86" t="str">
            <v>HZS Karlovarského kraje</v>
          </cell>
          <cell r="G86">
            <v>18.71</v>
          </cell>
          <cell r="H86">
            <v>17.47</v>
          </cell>
          <cell r="I86">
            <v>36.18</v>
          </cell>
        </row>
        <row r="87">
          <cell r="A87">
            <v>75</v>
          </cell>
          <cell r="B87">
            <v>75.081999999999994</v>
          </cell>
          <cell r="C87">
            <v>75</v>
          </cell>
          <cell r="D87">
            <v>82</v>
          </cell>
          <cell r="E87" t="str">
            <v>Ondřej HORYCH</v>
          </cell>
          <cell r="F87" t="str">
            <v>HZS Karlovarského kraje</v>
          </cell>
          <cell r="G87">
            <v>19.71</v>
          </cell>
          <cell r="H87">
            <v>17.850000000000001</v>
          </cell>
          <cell r="I87">
            <v>37.56</v>
          </cell>
        </row>
        <row r="88">
          <cell r="A88">
            <v>121</v>
          </cell>
          <cell r="B88">
            <v>150.083</v>
          </cell>
          <cell r="C88">
            <v>150</v>
          </cell>
          <cell r="D88">
            <v>83</v>
          </cell>
          <cell r="E88" t="str">
            <v>Roman KRUMPHANZL</v>
          </cell>
          <cell r="F88" t="str">
            <v>HZS Karlovarského kraje</v>
          </cell>
          <cell r="G88">
            <v>99.99</v>
          </cell>
          <cell r="H88">
            <v>18.239999999999998</v>
          </cell>
          <cell r="I88">
            <v>99.99</v>
          </cell>
        </row>
        <row r="89">
          <cell r="A89">
            <v>76</v>
          </cell>
          <cell r="B89">
            <v>76.084000000000003</v>
          </cell>
          <cell r="C89">
            <v>76</v>
          </cell>
          <cell r="D89">
            <v>84</v>
          </cell>
          <cell r="E89" t="str">
            <v>Daniel MOTTL</v>
          </cell>
          <cell r="F89" t="str">
            <v>HZS Karlovarského kraje</v>
          </cell>
          <cell r="G89">
            <v>21.38</v>
          </cell>
          <cell r="H89">
            <v>16.55</v>
          </cell>
          <cell r="I89">
            <v>37.93</v>
          </cell>
        </row>
        <row r="90">
          <cell r="A90">
            <v>122</v>
          </cell>
          <cell r="B90">
            <v>150.08500000000001</v>
          </cell>
          <cell r="C90">
            <v>150</v>
          </cell>
          <cell r="D90">
            <v>85</v>
          </cell>
          <cell r="E90" t="str">
            <v>Miloslav POSPĚCH</v>
          </cell>
          <cell r="F90" t="str">
            <v>HZS Karlovarského kraje</v>
          </cell>
          <cell r="G90">
            <v>21.21</v>
          </cell>
          <cell r="H90">
            <v>99.99</v>
          </cell>
          <cell r="I90">
            <v>99.99</v>
          </cell>
        </row>
        <row r="91">
          <cell r="A91">
            <v>123</v>
          </cell>
          <cell r="B91">
            <v>150.08600000000001</v>
          </cell>
          <cell r="C91">
            <v>150</v>
          </cell>
          <cell r="D91">
            <v>86</v>
          </cell>
          <cell r="E91" t="str">
            <v>Milan BÍLEK</v>
          </cell>
          <cell r="F91" t="str">
            <v>HZS Karlovarského kraje</v>
          </cell>
          <cell r="G91">
            <v>21.41</v>
          </cell>
          <cell r="H91">
            <v>99.99</v>
          </cell>
          <cell r="I91">
            <v>99.99</v>
          </cell>
        </row>
        <row r="92">
          <cell r="A92">
            <v>89</v>
          </cell>
          <cell r="B92">
            <v>89.087000000000003</v>
          </cell>
          <cell r="C92">
            <v>89</v>
          </cell>
          <cell r="D92">
            <v>87</v>
          </cell>
          <cell r="E92" t="str">
            <v>Ondřej KRBEC</v>
          </cell>
          <cell r="F92" t="str">
            <v>HZS Karlovarského kraje</v>
          </cell>
          <cell r="G92">
            <v>19.170000000000002</v>
          </cell>
          <cell r="H92">
            <v>28.81</v>
          </cell>
          <cell r="I92">
            <v>47.980000000000004</v>
          </cell>
        </row>
        <row r="93">
          <cell r="A93">
            <v>124</v>
          </cell>
          <cell r="B93">
            <v>150.08799999999999</v>
          </cell>
          <cell r="C93">
            <v>150</v>
          </cell>
          <cell r="D93">
            <v>88</v>
          </cell>
          <cell r="E93" t="str">
            <v>Petr SMOLÁK</v>
          </cell>
          <cell r="F93" t="str">
            <v>HZS Karlovarského kraje</v>
          </cell>
          <cell r="G93">
            <v>99.99</v>
          </cell>
          <cell r="H93">
            <v>16.27</v>
          </cell>
          <cell r="I93">
            <v>99.99</v>
          </cell>
        </row>
        <row r="94">
          <cell r="A94">
            <v>125</v>
          </cell>
          <cell r="B94">
            <v>150.089</v>
          </cell>
          <cell r="C94">
            <v>150</v>
          </cell>
          <cell r="D94">
            <v>89</v>
          </cell>
          <cell r="E94" t="str">
            <v>Tomáš DOLEČEK</v>
          </cell>
          <cell r="F94" t="str">
            <v>HZS Karlovarského kraje</v>
          </cell>
          <cell r="G94">
            <v>99.99</v>
          </cell>
          <cell r="H94">
            <v>99.99</v>
          </cell>
          <cell r="I94">
            <v>99.99</v>
          </cell>
        </row>
        <row r="95">
          <cell r="A95">
            <v>126</v>
          </cell>
          <cell r="B95">
            <v>150.09</v>
          </cell>
          <cell r="C95">
            <v>150</v>
          </cell>
          <cell r="D95">
            <v>90</v>
          </cell>
          <cell r="E95" t="str">
            <v>Patrik ŽIŽKA</v>
          </cell>
          <cell r="F95" t="str">
            <v>HZS Karlovarského kraje</v>
          </cell>
          <cell r="G95">
            <v>24.71</v>
          </cell>
          <cell r="H95">
            <v>99.99</v>
          </cell>
          <cell r="I95">
            <v>99.99</v>
          </cell>
        </row>
        <row r="96">
          <cell r="A96">
            <v>127</v>
          </cell>
          <cell r="B96">
            <v>150.09100000000001</v>
          </cell>
          <cell r="C96">
            <v>150</v>
          </cell>
          <cell r="D96">
            <v>91</v>
          </cell>
          <cell r="E96" t="str">
            <v>Zbyněk HRADIL</v>
          </cell>
          <cell r="F96" t="str">
            <v>HZS Olomouckého kraje</v>
          </cell>
          <cell r="G96">
            <v>99.99</v>
          </cell>
          <cell r="H96">
            <v>17.260000000000002</v>
          </cell>
          <cell r="I96">
            <v>99.99</v>
          </cell>
        </row>
        <row r="97">
          <cell r="A97">
            <v>32</v>
          </cell>
          <cell r="B97">
            <v>32.091999999999999</v>
          </cell>
          <cell r="C97">
            <v>32</v>
          </cell>
          <cell r="D97">
            <v>92</v>
          </cell>
          <cell r="E97" t="str">
            <v>Jaroslav ŽITNÝ</v>
          </cell>
          <cell r="F97" t="str">
            <v>HZS Olomouckého kraje</v>
          </cell>
          <cell r="G97">
            <v>17.88</v>
          </cell>
          <cell r="H97">
            <v>14.63</v>
          </cell>
          <cell r="I97">
            <v>32.51</v>
          </cell>
        </row>
        <row r="98">
          <cell r="A98">
            <v>67</v>
          </cell>
          <cell r="B98">
            <v>67.093000000000004</v>
          </cell>
          <cell r="C98">
            <v>67</v>
          </cell>
          <cell r="D98">
            <v>93</v>
          </cell>
          <cell r="E98" t="str">
            <v>Václav BLAŽEK</v>
          </cell>
          <cell r="F98" t="str">
            <v>HZS Olomouckého kraje</v>
          </cell>
          <cell r="G98">
            <v>20.04</v>
          </cell>
          <cell r="H98">
            <v>16.510000000000002</v>
          </cell>
          <cell r="I98">
            <v>36.549999999999997</v>
          </cell>
        </row>
        <row r="99">
          <cell r="A99">
            <v>128</v>
          </cell>
          <cell r="B99">
            <v>150.09399999999999</v>
          </cell>
          <cell r="C99">
            <v>150</v>
          </cell>
          <cell r="D99">
            <v>94</v>
          </cell>
          <cell r="E99" t="str">
            <v>Jan KLIMECKÝ</v>
          </cell>
          <cell r="F99" t="str">
            <v>HZS Olomouckého kraje</v>
          </cell>
          <cell r="G99">
            <v>19.28</v>
          </cell>
          <cell r="H99">
            <v>99.99</v>
          </cell>
          <cell r="I99">
            <v>99.99</v>
          </cell>
        </row>
        <row r="100">
          <cell r="A100">
            <v>61</v>
          </cell>
          <cell r="B100">
            <v>61.094999999999999</v>
          </cell>
          <cell r="C100">
            <v>61</v>
          </cell>
          <cell r="D100">
            <v>95</v>
          </cell>
          <cell r="E100" t="str">
            <v>Jiří MAREŠ</v>
          </cell>
          <cell r="F100" t="str">
            <v>HZS Olomouckého kraje</v>
          </cell>
          <cell r="G100">
            <v>17.649999999999999</v>
          </cell>
          <cell r="H100">
            <v>18.03</v>
          </cell>
          <cell r="I100">
            <v>35.68</v>
          </cell>
        </row>
        <row r="101">
          <cell r="A101">
            <v>129</v>
          </cell>
          <cell r="B101">
            <v>150.096</v>
          </cell>
          <cell r="C101">
            <v>150</v>
          </cell>
          <cell r="D101">
            <v>96</v>
          </cell>
          <cell r="E101" t="str">
            <v>Ladislav PATRMAN</v>
          </cell>
          <cell r="F101" t="str">
            <v>HZS Olomouckého kraje</v>
          </cell>
          <cell r="G101">
            <v>99.99</v>
          </cell>
          <cell r="H101">
            <v>16.75</v>
          </cell>
          <cell r="I101">
            <v>99.99</v>
          </cell>
        </row>
        <row r="102">
          <cell r="A102">
            <v>58</v>
          </cell>
          <cell r="B102">
            <v>58.097000000000001</v>
          </cell>
          <cell r="C102">
            <v>58</v>
          </cell>
          <cell r="D102">
            <v>97</v>
          </cell>
          <cell r="E102" t="str">
            <v>Pavel BERNHAUER</v>
          </cell>
          <cell r="F102" t="str">
            <v>HZS Olomouckého kraje</v>
          </cell>
          <cell r="G102">
            <v>18.72</v>
          </cell>
          <cell r="H102">
            <v>16.54</v>
          </cell>
          <cell r="I102">
            <v>35.26</v>
          </cell>
        </row>
        <row r="103">
          <cell r="A103">
            <v>50</v>
          </cell>
          <cell r="B103">
            <v>50.097999999999999</v>
          </cell>
          <cell r="C103">
            <v>50</v>
          </cell>
          <cell r="D103">
            <v>98</v>
          </cell>
          <cell r="E103" t="str">
            <v>Marek BIA</v>
          </cell>
          <cell r="F103" t="str">
            <v>HZS Olomouckého kraje</v>
          </cell>
          <cell r="G103">
            <v>17.59</v>
          </cell>
          <cell r="H103">
            <v>16.57</v>
          </cell>
          <cell r="I103">
            <v>34.159999999999997</v>
          </cell>
        </row>
        <row r="104">
          <cell r="A104">
            <v>130</v>
          </cell>
          <cell r="B104">
            <v>150.09899999999999</v>
          </cell>
          <cell r="C104">
            <v>150</v>
          </cell>
          <cell r="D104">
            <v>99</v>
          </cell>
          <cell r="E104" t="str">
            <v>Josef BUCHTA</v>
          </cell>
          <cell r="F104" t="str">
            <v>HZS Olomouckého kraje</v>
          </cell>
          <cell r="G104">
            <v>17.73</v>
          </cell>
          <cell r="H104">
            <v>99.99</v>
          </cell>
          <cell r="I104">
            <v>99.99</v>
          </cell>
        </row>
        <row r="105">
          <cell r="A105">
            <v>36</v>
          </cell>
          <cell r="B105">
            <v>36.1</v>
          </cell>
          <cell r="C105">
            <v>36</v>
          </cell>
          <cell r="D105">
            <v>100</v>
          </cell>
          <cell r="E105" t="str">
            <v>Jan ŠINDELKA</v>
          </cell>
          <cell r="F105" t="str">
            <v>HZS Olomouckého kraje</v>
          </cell>
          <cell r="G105">
            <v>17.29</v>
          </cell>
          <cell r="H105">
            <v>15.51</v>
          </cell>
          <cell r="I105">
            <v>32.799999999999997</v>
          </cell>
        </row>
        <row r="106">
          <cell r="A106">
            <v>81</v>
          </cell>
          <cell r="B106">
            <v>81.100999999999999</v>
          </cell>
          <cell r="C106">
            <v>81</v>
          </cell>
          <cell r="D106">
            <v>101</v>
          </cell>
          <cell r="E106" t="str">
            <v>Aleš NAVRÁTIL</v>
          </cell>
          <cell r="F106" t="str">
            <v>HZS podniku DEZA, a.s.</v>
          </cell>
          <cell r="G106">
            <v>18.79</v>
          </cell>
          <cell r="H106">
            <v>20.14</v>
          </cell>
          <cell r="I106">
            <v>38.93</v>
          </cell>
        </row>
        <row r="107">
          <cell r="A107">
            <v>131</v>
          </cell>
          <cell r="B107">
            <v>150.102</v>
          </cell>
          <cell r="C107">
            <v>150</v>
          </cell>
          <cell r="D107">
            <v>102</v>
          </cell>
          <cell r="E107" t="str">
            <v>Josef DORČÁK</v>
          </cell>
          <cell r="F107" t="str">
            <v>HZS podniku DEZA, a.s.</v>
          </cell>
          <cell r="G107">
            <v>99.99</v>
          </cell>
          <cell r="H107">
            <v>19.579999999999998</v>
          </cell>
          <cell r="I107">
            <v>99.99</v>
          </cell>
        </row>
        <row r="108">
          <cell r="A108">
            <v>84</v>
          </cell>
          <cell r="B108">
            <v>84.102999999999994</v>
          </cell>
          <cell r="C108">
            <v>84</v>
          </cell>
          <cell r="D108">
            <v>103</v>
          </cell>
          <cell r="E108" t="str">
            <v>Radek PIVKO</v>
          </cell>
          <cell r="F108" t="str">
            <v>HZS podniku DEZA, a.s.</v>
          </cell>
          <cell r="G108">
            <v>19.53</v>
          </cell>
          <cell r="H108">
            <v>20.13</v>
          </cell>
          <cell r="I108">
            <v>39.659999999999997</v>
          </cell>
        </row>
        <row r="109">
          <cell r="A109">
            <v>132</v>
          </cell>
          <cell r="B109">
            <v>150.10400000000001</v>
          </cell>
          <cell r="C109">
            <v>150</v>
          </cell>
          <cell r="D109">
            <v>104</v>
          </cell>
          <cell r="E109" t="str">
            <v>Lukáš DOBEŠ</v>
          </cell>
          <cell r="F109" t="str">
            <v>HZS podniku DEZA, a.s.</v>
          </cell>
          <cell r="G109">
            <v>99.99</v>
          </cell>
          <cell r="H109">
            <v>20.329999999999998</v>
          </cell>
          <cell r="I109">
            <v>99.99</v>
          </cell>
        </row>
        <row r="110">
          <cell r="A110">
            <v>85</v>
          </cell>
          <cell r="B110">
            <v>85.105000000000004</v>
          </cell>
          <cell r="C110">
            <v>85</v>
          </cell>
          <cell r="D110">
            <v>105</v>
          </cell>
          <cell r="E110" t="str">
            <v>Martin GÁŠEK</v>
          </cell>
          <cell r="F110" t="str">
            <v>HZS podniku DEZA, a.s.</v>
          </cell>
          <cell r="G110">
            <v>19.04</v>
          </cell>
          <cell r="H110">
            <v>20.66</v>
          </cell>
          <cell r="I110">
            <v>39.700000000000003</v>
          </cell>
        </row>
        <row r="111">
          <cell r="A111">
            <v>133</v>
          </cell>
          <cell r="B111">
            <v>150.10599999999999</v>
          </cell>
          <cell r="C111">
            <v>150</v>
          </cell>
          <cell r="D111">
            <v>106</v>
          </cell>
          <cell r="E111" t="str">
            <v>Petr KORÁBEČNÝ</v>
          </cell>
          <cell r="F111" t="str">
            <v>HZS podniku DEZA, a.s.</v>
          </cell>
          <cell r="G111">
            <v>17.46</v>
          </cell>
          <cell r="H111">
            <v>99.99</v>
          </cell>
          <cell r="I111">
            <v>99.99</v>
          </cell>
        </row>
        <row r="112">
          <cell r="A112">
            <v>72</v>
          </cell>
          <cell r="B112">
            <v>72.106999999999999</v>
          </cell>
          <cell r="C112">
            <v>72</v>
          </cell>
          <cell r="D112">
            <v>107</v>
          </cell>
          <cell r="E112" t="str">
            <v>František KUNOVSKÝ</v>
          </cell>
          <cell r="F112" t="str">
            <v>HZS podniku DEZA, a.s.</v>
          </cell>
          <cell r="G112">
            <v>20.73</v>
          </cell>
          <cell r="H112">
            <v>16.690000000000001</v>
          </cell>
          <cell r="I112">
            <v>37.42</v>
          </cell>
        </row>
        <row r="113">
          <cell r="A113">
            <v>77</v>
          </cell>
          <cell r="B113">
            <v>77.108000000000004</v>
          </cell>
          <cell r="C113">
            <v>77</v>
          </cell>
          <cell r="D113">
            <v>108</v>
          </cell>
          <cell r="E113" t="str">
            <v>Radim ŠKAŘUPA</v>
          </cell>
          <cell r="F113" t="str">
            <v>HZS podniku DEZA, a.s.</v>
          </cell>
          <cell r="G113">
            <v>18.72</v>
          </cell>
          <cell r="H113">
            <v>19.3</v>
          </cell>
          <cell r="I113">
            <v>38.019999999999996</v>
          </cell>
        </row>
        <row r="114">
          <cell r="A114">
            <v>134</v>
          </cell>
          <cell r="B114">
            <v>150.10900000000001</v>
          </cell>
          <cell r="C114">
            <v>150</v>
          </cell>
          <cell r="D114">
            <v>109</v>
          </cell>
          <cell r="E114" t="str">
            <v>Karel BEZDĚK</v>
          </cell>
          <cell r="F114" t="str">
            <v>HZS podniku DEZA, a.s.</v>
          </cell>
          <cell r="G114">
            <v>19.16</v>
          </cell>
          <cell r="H114">
            <v>99.99</v>
          </cell>
          <cell r="I114">
            <v>99.99</v>
          </cell>
        </row>
        <row r="115">
          <cell r="A115">
            <v>78</v>
          </cell>
          <cell r="B115">
            <v>78.11</v>
          </cell>
          <cell r="C115">
            <v>78</v>
          </cell>
          <cell r="D115">
            <v>110</v>
          </cell>
          <cell r="E115" t="str">
            <v>Zdeněk MATYÁSEK</v>
          </cell>
          <cell r="F115" t="str">
            <v>HZS podniku DEZA, a.s.</v>
          </cell>
          <cell r="G115">
            <v>19.89</v>
          </cell>
          <cell r="H115">
            <v>18.13</v>
          </cell>
          <cell r="I115">
            <v>38.019999999999996</v>
          </cell>
        </row>
        <row r="116">
          <cell r="A116">
            <v>135</v>
          </cell>
          <cell r="B116">
            <v>150.11099999999999</v>
          </cell>
          <cell r="C116">
            <v>150</v>
          </cell>
          <cell r="D116">
            <v>111</v>
          </cell>
          <cell r="E116" t="str">
            <v>Jaroslav ŠKODA</v>
          </cell>
          <cell r="F116" t="str">
            <v>HZS Královéhradeckého kraje</v>
          </cell>
          <cell r="G116">
            <v>99.99</v>
          </cell>
          <cell r="H116">
            <v>17.05</v>
          </cell>
          <cell r="I116">
            <v>99.99</v>
          </cell>
        </row>
        <row r="117">
          <cell r="A117">
            <v>136</v>
          </cell>
          <cell r="B117">
            <v>150.11199999999999</v>
          </cell>
          <cell r="C117">
            <v>150</v>
          </cell>
          <cell r="D117">
            <v>112</v>
          </cell>
          <cell r="E117" t="str">
            <v>Radovan BLUDSKÝ</v>
          </cell>
          <cell r="F117" t="str">
            <v>HZS Královéhradeckého kraje</v>
          </cell>
          <cell r="G117">
            <v>17.05</v>
          </cell>
          <cell r="H117">
            <v>99.99</v>
          </cell>
          <cell r="I117">
            <v>99.99</v>
          </cell>
        </row>
        <row r="118">
          <cell r="A118">
            <v>21</v>
          </cell>
          <cell r="B118">
            <v>21.113</v>
          </cell>
          <cell r="C118">
            <v>21</v>
          </cell>
          <cell r="D118">
            <v>113</v>
          </cell>
          <cell r="E118" t="str">
            <v>Jiří VOLF</v>
          </cell>
          <cell r="F118" t="str">
            <v>HZS Královéhradeckého kraje</v>
          </cell>
          <cell r="G118">
            <v>16.59</v>
          </cell>
          <cell r="H118">
            <v>15.51</v>
          </cell>
          <cell r="I118">
            <v>32.1</v>
          </cell>
        </row>
        <row r="119">
          <cell r="A119">
            <v>5</v>
          </cell>
          <cell r="B119">
            <v>5.1139999999999999</v>
          </cell>
          <cell r="C119">
            <v>5</v>
          </cell>
          <cell r="D119">
            <v>114</v>
          </cell>
          <cell r="E119" t="str">
            <v>Petr MAŘAN</v>
          </cell>
          <cell r="F119" t="str">
            <v>HZS Královéhradeckého kraje</v>
          </cell>
          <cell r="G119">
            <v>16</v>
          </cell>
          <cell r="H119">
            <v>14.84</v>
          </cell>
          <cell r="I119">
            <v>30.84</v>
          </cell>
        </row>
        <row r="120">
          <cell r="A120">
            <v>30</v>
          </cell>
          <cell r="B120">
            <v>30.114999999999998</v>
          </cell>
          <cell r="C120">
            <v>30</v>
          </cell>
          <cell r="D120">
            <v>115</v>
          </cell>
          <cell r="E120" t="str">
            <v>Jan KLOUČEK</v>
          </cell>
          <cell r="F120" t="str">
            <v>HZS Královéhradeckého kraje</v>
          </cell>
          <cell r="G120">
            <v>16.82</v>
          </cell>
          <cell r="H120">
            <v>15.59</v>
          </cell>
          <cell r="I120">
            <v>32.409999999999997</v>
          </cell>
        </row>
        <row r="121">
          <cell r="A121">
            <v>137</v>
          </cell>
          <cell r="B121">
            <v>150.11600000000001</v>
          </cell>
          <cell r="C121">
            <v>150</v>
          </cell>
          <cell r="D121">
            <v>116</v>
          </cell>
          <cell r="E121" t="str">
            <v>Dušan JIČÍNSKÝ</v>
          </cell>
          <cell r="F121" t="str">
            <v>HZS Královéhradeckého kraje</v>
          </cell>
          <cell r="G121">
            <v>99.99</v>
          </cell>
          <cell r="H121">
            <v>18.73</v>
          </cell>
          <cell r="I121">
            <v>99.99</v>
          </cell>
        </row>
        <row r="122">
          <cell r="A122">
            <v>138</v>
          </cell>
          <cell r="B122">
            <v>150.11699999999999</v>
          </cell>
          <cell r="C122">
            <v>150</v>
          </cell>
          <cell r="D122">
            <v>117</v>
          </cell>
          <cell r="E122" t="str">
            <v>Kamil KRÁLIK</v>
          </cell>
          <cell r="F122" t="str">
            <v>HZS Královéhradeckého kraje</v>
          </cell>
          <cell r="G122">
            <v>16.899999999999999</v>
          </cell>
          <cell r="H122">
            <v>99.99</v>
          </cell>
          <cell r="I122">
            <v>99.99</v>
          </cell>
        </row>
        <row r="123">
          <cell r="A123">
            <v>10</v>
          </cell>
          <cell r="B123">
            <v>10.118</v>
          </cell>
          <cell r="C123">
            <v>10</v>
          </cell>
          <cell r="D123">
            <v>118</v>
          </cell>
          <cell r="E123" t="str">
            <v>Václav NOVOTNÝ</v>
          </cell>
          <cell r="F123" t="str">
            <v>HZS Královéhradeckého kraje</v>
          </cell>
          <cell r="G123">
            <v>16.52</v>
          </cell>
          <cell r="H123">
            <v>14.66</v>
          </cell>
          <cell r="I123">
            <v>31.18</v>
          </cell>
        </row>
        <row r="124">
          <cell r="A124">
            <v>16</v>
          </cell>
          <cell r="B124">
            <v>16.119</v>
          </cell>
          <cell r="C124">
            <v>16</v>
          </cell>
          <cell r="D124">
            <v>119</v>
          </cell>
          <cell r="E124" t="str">
            <v>Jakub PAULÍČEK</v>
          </cell>
          <cell r="F124" t="str">
            <v>HZS Královéhradeckého kraje</v>
          </cell>
          <cell r="G124">
            <v>16.48</v>
          </cell>
          <cell r="H124">
            <v>15.31</v>
          </cell>
          <cell r="I124">
            <v>31.79</v>
          </cell>
        </row>
        <row r="125">
          <cell r="A125">
            <v>38</v>
          </cell>
          <cell r="B125">
            <v>38.119999999999997</v>
          </cell>
          <cell r="C125">
            <v>38</v>
          </cell>
          <cell r="D125">
            <v>120</v>
          </cell>
          <cell r="E125" t="str">
            <v>Stanislav PAULÍČEK</v>
          </cell>
          <cell r="F125" t="str">
            <v>HZS Královéhradeckého kraje</v>
          </cell>
          <cell r="G125">
            <v>16.7</v>
          </cell>
          <cell r="H125">
            <v>16.149999999999999</v>
          </cell>
          <cell r="I125">
            <v>32.849999999999994</v>
          </cell>
        </row>
        <row r="126">
          <cell r="A126">
            <v>39</v>
          </cell>
          <cell r="B126">
            <v>39.121000000000002</v>
          </cell>
          <cell r="C126">
            <v>39</v>
          </cell>
          <cell r="D126">
            <v>121</v>
          </cell>
          <cell r="E126" t="str">
            <v>Lukáš NOVOTNÝ</v>
          </cell>
          <cell r="F126" t="str">
            <v>HZS Středočeského kraje</v>
          </cell>
          <cell r="G126">
            <v>17.649999999999999</v>
          </cell>
          <cell r="H126">
            <v>15.28</v>
          </cell>
          <cell r="I126">
            <v>32.93</v>
          </cell>
        </row>
        <row r="127">
          <cell r="A127">
            <v>53</v>
          </cell>
          <cell r="B127">
            <v>53.122</v>
          </cell>
          <cell r="C127">
            <v>53</v>
          </cell>
          <cell r="D127">
            <v>122</v>
          </cell>
          <cell r="E127" t="str">
            <v>Vladislav FILIP</v>
          </cell>
          <cell r="F127" t="str">
            <v>HZS Středočeského kraje</v>
          </cell>
          <cell r="G127">
            <v>16.72</v>
          </cell>
          <cell r="H127">
            <v>17.82</v>
          </cell>
          <cell r="I127">
            <v>34.54</v>
          </cell>
        </row>
        <row r="128">
          <cell r="A128">
            <v>60</v>
          </cell>
          <cell r="B128">
            <v>60.122999999999998</v>
          </cell>
          <cell r="C128">
            <v>60</v>
          </cell>
          <cell r="D128">
            <v>123</v>
          </cell>
          <cell r="E128" t="str">
            <v>Václav ŘÍHA</v>
          </cell>
          <cell r="F128" t="str">
            <v>HZS Středočeského kraje</v>
          </cell>
          <cell r="G128">
            <v>18.12</v>
          </cell>
          <cell r="H128">
            <v>17.52</v>
          </cell>
          <cell r="I128">
            <v>35.64</v>
          </cell>
        </row>
        <row r="129">
          <cell r="A129">
            <v>37</v>
          </cell>
          <cell r="B129">
            <v>37.124000000000002</v>
          </cell>
          <cell r="C129">
            <v>37</v>
          </cell>
          <cell r="D129">
            <v>124</v>
          </cell>
          <cell r="E129" t="str">
            <v>Milan TŮMA</v>
          </cell>
          <cell r="F129" t="str">
            <v>HZS Středočeského kraje</v>
          </cell>
          <cell r="G129">
            <v>17.84</v>
          </cell>
          <cell r="H129">
            <v>14.96</v>
          </cell>
          <cell r="I129">
            <v>32.799999999999997</v>
          </cell>
        </row>
        <row r="130">
          <cell r="A130">
            <v>139</v>
          </cell>
          <cell r="B130">
            <v>150.125</v>
          </cell>
          <cell r="C130">
            <v>150</v>
          </cell>
          <cell r="D130">
            <v>125</v>
          </cell>
          <cell r="E130" t="str">
            <v>Michal PRŮŠA</v>
          </cell>
          <cell r="F130" t="str">
            <v>HZS Středočeského kraje</v>
          </cell>
          <cell r="G130">
            <v>99.99</v>
          </cell>
          <cell r="H130">
            <v>16.579999999999998</v>
          </cell>
          <cell r="I130">
            <v>99.99</v>
          </cell>
        </row>
        <row r="131">
          <cell r="A131">
            <v>140</v>
          </cell>
          <cell r="B131">
            <v>150.126</v>
          </cell>
          <cell r="C131">
            <v>150</v>
          </cell>
          <cell r="D131">
            <v>126</v>
          </cell>
          <cell r="E131" t="str">
            <v>Radek VYVIAL</v>
          </cell>
          <cell r="F131" t="str">
            <v>HZS Středočeského kraje</v>
          </cell>
          <cell r="G131">
            <v>99.99</v>
          </cell>
          <cell r="H131">
            <v>15.37</v>
          </cell>
          <cell r="I131">
            <v>99.99</v>
          </cell>
        </row>
        <row r="132">
          <cell r="A132">
            <v>45</v>
          </cell>
          <cell r="B132">
            <v>45.127000000000002</v>
          </cell>
          <cell r="C132">
            <v>45</v>
          </cell>
          <cell r="D132">
            <v>127</v>
          </cell>
          <cell r="E132" t="str">
            <v>Josef VLACH</v>
          </cell>
          <cell r="F132" t="str">
            <v>HZS Středočeského kraje</v>
          </cell>
          <cell r="G132">
            <v>17.82</v>
          </cell>
          <cell r="H132">
            <v>15.8</v>
          </cell>
          <cell r="I132">
            <v>33.620000000000005</v>
          </cell>
        </row>
        <row r="133">
          <cell r="A133">
            <v>141</v>
          </cell>
          <cell r="B133">
            <v>150.12799999999999</v>
          </cell>
          <cell r="C133">
            <v>150</v>
          </cell>
          <cell r="D133">
            <v>128</v>
          </cell>
          <cell r="E133" t="str">
            <v>Pavel MAYER</v>
          </cell>
          <cell r="F133" t="str">
            <v>HZS Středočeského kraje</v>
          </cell>
          <cell r="G133">
            <v>21.13</v>
          </cell>
          <cell r="H133">
            <v>99.99</v>
          </cell>
          <cell r="I133">
            <v>99.99</v>
          </cell>
        </row>
        <row r="134">
          <cell r="A134">
            <v>54</v>
          </cell>
          <cell r="B134">
            <v>54.128999999999998</v>
          </cell>
          <cell r="C134">
            <v>54</v>
          </cell>
          <cell r="D134">
            <v>129</v>
          </cell>
          <cell r="E134" t="str">
            <v>Radek BÁRTA</v>
          </cell>
          <cell r="F134" t="str">
            <v>HZS Středočeského kraje</v>
          </cell>
          <cell r="G134">
            <v>17.420000000000002</v>
          </cell>
          <cell r="H134">
            <v>17.149999999999999</v>
          </cell>
          <cell r="I134">
            <v>34.57</v>
          </cell>
        </row>
        <row r="135">
          <cell r="A135">
            <v>142</v>
          </cell>
          <cell r="B135">
            <v>150.13</v>
          </cell>
          <cell r="C135">
            <v>150</v>
          </cell>
          <cell r="D135">
            <v>130</v>
          </cell>
          <cell r="E135" t="str">
            <v>Martin VIKTORA</v>
          </cell>
          <cell r="F135" t="str">
            <v>HZS Středočeského kraje</v>
          </cell>
          <cell r="G135">
            <v>19.02</v>
          </cell>
          <cell r="H135">
            <v>99.99</v>
          </cell>
          <cell r="I135">
            <v>99.99</v>
          </cell>
        </row>
        <row r="136">
          <cell r="A136">
            <v>13</v>
          </cell>
          <cell r="B136">
            <v>13.131</v>
          </cell>
          <cell r="C136">
            <v>13</v>
          </cell>
          <cell r="D136">
            <v>131</v>
          </cell>
          <cell r="E136" t="str">
            <v>Martin ROHÁČ</v>
          </cell>
          <cell r="F136" t="str">
            <v>HZS Plzeňského kraje</v>
          </cell>
          <cell r="G136">
            <v>16.600000000000001</v>
          </cell>
          <cell r="H136">
            <v>14.87</v>
          </cell>
          <cell r="I136">
            <v>31.47</v>
          </cell>
        </row>
        <row r="137">
          <cell r="A137">
            <v>143</v>
          </cell>
          <cell r="B137">
            <v>150.13200000000001</v>
          </cell>
          <cell r="C137">
            <v>150</v>
          </cell>
          <cell r="D137">
            <v>132</v>
          </cell>
          <cell r="E137" t="str">
            <v>Jan HŮLA</v>
          </cell>
          <cell r="F137" t="str">
            <v>HZS Plzeňského kraje</v>
          </cell>
          <cell r="G137">
            <v>99.99</v>
          </cell>
          <cell r="H137">
            <v>15.15</v>
          </cell>
          <cell r="I137">
            <v>99.99</v>
          </cell>
        </row>
        <row r="138">
          <cell r="A138">
            <v>144</v>
          </cell>
          <cell r="B138">
            <v>150.13300000000001</v>
          </cell>
          <cell r="C138">
            <v>150</v>
          </cell>
          <cell r="D138">
            <v>133</v>
          </cell>
          <cell r="E138" t="str">
            <v>Pavel PAVLÍČEK</v>
          </cell>
          <cell r="F138" t="str">
            <v>HZS Plzeňského kraje</v>
          </cell>
          <cell r="G138">
            <v>16.559999999999999</v>
          </cell>
          <cell r="H138">
            <v>99.99</v>
          </cell>
          <cell r="I138">
            <v>99.99</v>
          </cell>
        </row>
        <row r="139">
          <cell r="A139">
            <v>145</v>
          </cell>
          <cell r="B139">
            <v>150.13399999999999</v>
          </cell>
          <cell r="C139">
            <v>150</v>
          </cell>
          <cell r="D139">
            <v>134</v>
          </cell>
          <cell r="E139" t="str">
            <v>Martin PROVAZNÍK</v>
          </cell>
          <cell r="F139" t="str">
            <v>HZS Plzeňského kraje</v>
          </cell>
          <cell r="G139">
            <v>99.99</v>
          </cell>
          <cell r="H139">
            <v>15.24</v>
          </cell>
          <cell r="I139">
            <v>99.99</v>
          </cell>
        </row>
        <row r="140">
          <cell r="A140">
            <v>146</v>
          </cell>
          <cell r="B140">
            <v>150.13499999999999</v>
          </cell>
          <cell r="C140">
            <v>150</v>
          </cell>
          <cell r="D140">
            <v>135</v>
          </cell>
          <cell r="E140" t="str">
            <v>Tomáš HOSPR</v>
          </cell>
          <cell r="F140" t="str">
            <v>HZS Plzeňského kraje</v>
          </cell>
          <cell r="G140">
            <v>16.989999999999998</v>
          </cell>
          <cell r="H140">
            <v>99.99</v>
          </cell>
          <cell r="I140">
            <v>99.99</v>
          </cell>
        </row>
        <row r="141">
          <cell r="A141">
            <v>24</v>
          </cell>
          <cell r="B141">
            <v>23.135999999999999</v>
          </cell>
          <cell r="C141">
            <v>23</v>
          </cell>
          <cell r="D141">
            <v>136</v>
          </cell>
          <cell r="E141" t="str">
            <v>Jaroslav HRDLIČKA</v>
          </cell>
          <cell r="F141" t="str">
            <v>HZS Plzeňského kraje</v>
          </cell>
          <cell r="G141">
            <v>16.989999999999998</v>
          </cell>
          <cell r="H141">
            <v>15.21</v>
          </cell>
          <cell r="I141">
            <v>32.200000000000003</v>
          </cell>
        </row>
        <row r="142">
          <cell r="A142">
            <v>20</v>
          </cell>
          <cell r="B142">
            <v>20.137</v>
          </cell>
          <cell r="C142">
            <v>20</v>
          </cell>
          <cell r="D142">
            <v>137</v>
          </cell>
          <cell r="E142" t="str">
            <v>Vlastimil ŽÁK</v>
          </cell>
          <cell r="F142" t="str">
            <v>HZS Plzeňského kraje</v>
          </cell>
          <cell r="G142">
            <v>16.829999999999998</v>
          </cell>
          <cell r="H142">
            <v>15.22</v>
          </cell>
          <cell r="I142">
            <v>32.049999999999997</v>
          </cell>
        </row>
        <row r="143">
          <cell r="A143">
            <v>8</v>
          </cell>
          <cell r="B143">
            <v>7.1379999999999999</v>
          </cell>
          <cell r="C143">
            <v>7</v>
          </cell>
          <cell r="D143">
            <v>138</v>
          </cell>
          <cell r="E143" t="str">
            <v>Milan NETRVAL</v>
          </cell>
          <cell r="F143" t="str">
            <v>HZS Plzeňského kraje</v>
          </cell>
          <cell r="G143">
            <v>16.559999999999999</v>
          </cell>
          <cell r="H143">
            <v>14.45</v>
          </cell>
          <cell r="I143">
            <v>31.009999999999998</v>
          </cell>
        </row>
        <row r="144">
          <cell r="A144">
            <v>147</v>
          </cell>
          <cell r="B144">
            <v>150.13900000000001</v>
          </cell>
          <cell r="C144">
            <v>150</v>
          </cell>
          <cell r="D144">
            <v>139</v>
          </cell>
          <cell r="E144" t="str">
            <v>Michal JANDA</v>
          </cell>
          <cell r="F144" t="str">
            <v>HZS Plzeňského kraje</v>
          </cell>
          <cell r="G144">
            <v>99.99</v>
          </cell>
          <cell r="H144">
            <v>16.32</v>
          </cell>
          <cell r="I144">
            <v>99.99</v>
          </cell>
        </row>
        <row r="145">
          <cell r="A145">
            <v>9</v>
          </cell>
          <cell r="B145">
            <v>9.14</v>
          </cell>
          <cell r="C145">
            <v>9</v>
          </cell>
          <cell r="D145">
            <v>140</v>
          </cell>
          <cell r="E145" t="str">
            <v>Jindřich HARASIMOVIČ</v>
          </cell>
          <cell r="F145" t="str">
            <v>HZS Plzeňského kraje</v>
          </cell>
          <cell r="G145">
            <v>16.420000000000002</v>
          </cell>
          <cell r="H145">
            <v>14.74</v>
          </cell>
          <cell r="I145">
            <v>31.160000000000004</v>
          </cell>
        </row>
        <row r="146">
          <cell r="A146">
            <v>47</v>
          </cell>
          <cell r="B146">
            <v>47.140999999999998</v>
          </cell>
          <cell r="C146">
            <v>47</v>
          </cell>
          <cell r="D146">
            <v>141</v>
          </cell>
          <cell r="E146" t="str">
            <v>Milan ČADA</v>
          </cell>
          <cell r="F146" t="str">
            <v>HZS Jihočeského kraje</v>
          </cell>
          <cell r="G146">
            <v>18.04</v>
          </cell>
          <cell r="H146">
            <v>15.89</v>
          </cell>
          <cell r="I146">
            <v>33.93</v>
          </cell>
        </row>
        <row r="147">
          <cell r="A147">
            <v>40</v>
          </cell>
          <cell r="B147">
            <v>40.142000000000003</v>
          </cell>
          <cell r="C147">
            <v>40</v>
          </cell>
          <cell r="D147">
            <v>142</v>
          </cell>
          <cell r="E147" t="str">
            <v>Radim ŠVEHLA</v>
          </cell>
          <cell r="F147" t="str">
            <v>HZS Jihočeského kraje</v>
          </cell>
          <cell r="G147">
            <v>17.95</v>
          </cell>
          <cell r="H147">
            <v>15.2</v>
          </cell>
          <cell r="I147">
            <v>33.15</v>
          </cell>
        </row>
        <row r="148">
          <cell r="A148">
            <v>56</v>
          </cell>
          <cell r="B148">
            <v>56.143000000000001</v>
          </cell>
          <cell r="C148">
            <v>56</v>
          </cell>
          <cell r="D148">
            <v>143</v>
          </cell>
          <cell r="E148" t="str">
            <v>Michal ČERNOVSKÝ</v>
          </cell>
          <cell r="F148" t="str">
            <v>HZS Jihočeského kraje</v>
          </cell>
          <cell r="G148">
            <v>18.77</v>
          </cell>
          <cell r="H148">
            <v>16.079999999999998</v>
          </cell>
          <cell r="I148">
            <v>34.849999999999994</v>
          </cell>
        </row>
        <row r="149">
          <cell r="A149">
            <v>148</v>
          </cell>
          <cell r="B149">
            <v>150.14400000000001</v>
          </cell>
          <cell r="C149">
            <v>150</v>
          </cell>
          <cell r="D149">
            <v>144</v>
          </cell>
          <cell r="E149" t="str">
            <v>Miroslav FERDAN</v>
          </cell>
          <cell r="F149" t="str">
            <v>HZS Jihočeského kraje</v>
          </cell>
          <cell r="G149">
            <v>18.260000000000002</v>
          </cell>
          <cell r="H149">
            <v>99.99</v>
          </cell>
          <cell r="I149">
            <v>99.99</v>
          </cell>
        </row>
        <row r="150">
          <cell r="A150">
            <v>48</v>
          </cell>
          <cell r="B150">
            <v>48.145000000000003</v>
          </cell>
          <cell r="C150">
            <v>48</v>
          </cell>
          <cell r="D150">
            <v>145</v>
          </cell>
          <cell r="E150" t="str">
            <v>Michal DOKTOR</v>
          </cell>
          <cell r="F150" t="str">
            <v>HZS Jihočeského kraje</v>
          </cell>
          <cell r="G150">
            <v>17.940000000000001</v>
          </cell>
          <cell r="H150">
            <v>16.059999999999999</v>
          </cell>
          <cell r="I150">
            <v>34</v>
          </cell>
        </row>
        <row r="151">
          <cell r="A151">
            <v>149</v>
          </cell>
          <cell r="B151">
            <v>150.14599999999999</v>
          </cell>
          <cell r="C151">
            <v>150</v>
          </cell>
          <cell r="D151">
            <v>146</v>
          </cell>
          <cell r="E151" t="str">
            <v>Stanislav ŠMÍD</v>
          </cell>
          <cell r="F151" t="str">
            <v>HZS Jihočeského kraje</v>
          </cell>
          <cell r="G151">
            <v>99.99</v>
          </cell>
          <cell r="H151">
            <v>16.77</v>
          </cell>
          <cell r="I151">
            <v>99.99</v>
          </cell>
        </row>
        <row r="152">
          <cell r="A152">
            <v>27</v>
          </cell>
          <cell r="B152">
            <v>27.146999999999998</v>
          </cell>
          <cell r="C152">
            <v>27</v>
          </cell>
          <cell r="D152">
            <v>147</v>
          </cell>
          <cell r="E152" t="str">
            <v>Jan JEŽEK</v>
          </cell>
          <cell r="F152" t="str">
            <v>HZS Jihočeského kraje</v>
          </cell>
          <cell r="G152">
            <v>17.420000000000002</v>
          </cell>
          <cell r="H152">
            <v>14.95</v>
          </cell>
          <cell r="I152">
            <v>32.370000000000005</v>
          </cell>
        </row>
        <row r="153">
          <cell r="A153">
            <v>150</v>
          </cell>
          <cell r="B153">
            <v>150.148</v>
          </cell>
          <cell r="C153">
            <v>150</v>
          </cell>
          <cell r="D153">
            <v>148</v>
          </cell>
          <cell r="E153" t="str">
            <v>Martin HRÁDEK</v>
          </cell>
          <cell r="F153" t="str">
            <v>HZS Jihočeského kraje</v>
          </cell>
          <cell r="G153">
            <v>99.99</v>
          </cell>
          <cell r="H153">
            <v>99.99</v>
          </cell>
          <cell r="I153">
            <v>99.99</v>
          </cell>
        </row>
        <row r="154">
          <cell r="A154">
            <v>55</v>
          </cell>
          <cell r="B154">
            <v>55.149000000000001</v>
          </cell>
          <cell r="C154">
            <v>55</v>
          </cell>
          <cell r="D154">
            <v>149</v>
          </cell>
          <cell r="E154" t="str">
            <v>Pavel JANŮ</v>
          </cell>
          <cell r="F154" t="str">
            <v>HZS Jihočeského kraje</v>
          </cell>
          <cell r="G154">
            <v>17.940000000000001</v>
          </cell>
          <cell r="H154">
            <v>16.82</v>
          </cell>
          <cell r="I154">
            <v>34.760000000000005</v>
          </cell>
        </row>
        <row r="155">
          <cell r="A155">
            <v>26</v>
          </cell>
          <cell r="B155">
            <v>26.15</v>
          </cell>
          <cell r="C155">
            <v>26</v>
          </cell>
          <cell r="D155">
            <v>150</v>
          </cell>
          <cell r="E155" t="str">
            <v>Ivan PĚNČA</v>
          </cell>
          <cell r="F155" t="str">
            <v>HZS Jihočeského kraje</v>
          </cell>
          <cell r="G155">
            <v>16.760000000000002</v>
          </cell>
          <cell r="H155">
            <v>15.6</v>
          </cell>
          <cell r="I155">
            <v>32.36</v>
          </cell>
        </row>
      </sheetData>
      <sheetData sheetId="7"/>
      <sheetData sheetId="8"/>
      <sheetData sheetId="9"/>
      <sheetData sheetId="10">
        <row r="3">
          <cell r="A3">
            <v>1</v>
          </cell>
          <cell r="B3">
            <v>65</v>
          </cell>
          <cell r="C3" t="str">
            <v>Karel RYL</v>
          </cell>
          <cell r="D3" t="str">
            <v>HZS Moravskoslezského kraje</v>
          </cell>
          <cell r="E3">
            <v>13.83</v>
          </cell>
          <cell r="F3">
            <v>13.63</v>
          </cell>
          <cell r="I3">
            <v>13.83</v>
          </cell>
          <cell r="J3">
            <v>13.63</v>
          </cell>
          <cell r="K3">
            <v>13.63</v>
          </cell>
          <cell r="L3">
            <v>13.83</v>
          </cell>
          <cell r="M3">
            <v>13.6301383</v>
          </cell>
        </row>
        <row r="4">
          <cell r="A4">
            <v>2</v>
          </cell>
          <cell r="B4">
            <v>75</v>
          </cell>
          <cell r="C4" t="str">
            <v>Jakub PĚKNÝ</v>
          </cell>
          <cell r="D4" t="str">
            <v>HZS Ústeckého kraje</v>
          </cell>
          <cell r="E4">
            <v>15.09</v>
          </cell>
          <cell r="F4">
            <v>13.67</v>
          </cell>
          <cell r="I4">
            <v>15.09</v>
          </cell>
          <cell r="J4">
            <v>13.67</v>
          </cell>
          <cell r="K4">
            <v>13.67</v>
          </cell>
          <cell r="L4">
            <v>15.09</v>
          </cell>
          <cell r="M4">
            <v>13.670150899999999</v>
          </cell>
        </row>
        <row r="5">
          <cell r="A5">
            <v>3</v>
          </cell>
          <cell r="B5">
            <v>61</v>
          </cell>
          <cell r="C5" t="str">
            <v>Kamil BEZRUČ</v>
          </cell>
          <cell r="D5" t="str">
            <v>HZS Moravskoslezského kraje</v>
          </cell>
          <cell r="E5">
            <v>14.09</v>
          </cell>
          <cell r="F5">
            <v>99.99</v>
          </cell>
          <cell r="I5">
            <v>14.09</v>
          </cell>
          <cell r="J5">
            <v>99.99</v>
          </cell>
          <cell r="K5">
            <v>14.09</v>
          </cell>
          <cell r="L5">
            <v>99.99</v>
          </cell>
          <cell r="M5">
            <v>14.0909999</v>
          </cell>
        </row>
        <row r="6">
          <cell r="A6">
            <v>4</v>
          </cell>
          <cell r="B6">
            <v>66</v>
          </cell>
          <cell r="C6" t="str">
            <v>Pavel MAŇAS</v>
          </cell>
          <cell r="D6" t="str">
            <v>HZS Moravskoslezského kraje</v>
          </cell>
          <cell r="E6">
            <v>14.26</v>
          </cell>
          <cell r="F6">
            <v>14.27</v>
          </cell>
          <cell r="I6">
            <v>14.26</v>
          </cell>
          <cell r="J6">
            <v>14.27</v>
          </cell>
          <cell r="K6">
            <v>14.26</v>
          </cell>
          <cell r="L6">
            <v>14.27</v>
          </cell>
          <cell r="M6">
            <v>14.260142699999999</v>
          </cell>
        </row>
        <row r="7">
          <cell r="A7">
            <v>5</v>
          </cell>
          <cell r="B7">
            <v>9</v>
          </cell>
          <cell r="C7" t="str">
            <v>Jan HOPP</v>
          </cell>
          <cell r="D7" t="str">
            <v>HZS hlavního města Prahy</v>
          </cell>
          <cell r="E7">
            <v>14.38</v>
          </cell>
          <cell r="F7">
            <v>14.73</v>
          </cell>
          <cell r="I7">
            <v>14.38</v>
          </cell>
          <cell r="J7">
            <v>14.73</v>
          </cell>
          <cell r="K7">
            <v>14.38</v>
          </cell>
          <cell r="L7">
            <v>14.73</v>
          </cell>
          <cell r="M7">
            <v>14.380147300000001</v>
          </cell>
        </row>
        <row r="8">
          <cell r="A8">
            <v>6</v>
          </cell>
          <cell r="B8">
            <v>138</v>
          </cell>
          <cell r="C8" t="str">
            <v>Milan NETRVAL</v>
          </cell>
          <cell r="D8" t="str">
            <v>HZS Plzeňského kraje</v>
          </cell>
          <cell r="E8">
            <v>14.61</v>
          </cell>
          <cell r="F8">
            <v>14.45</v>
          </cell>
          <cell r="I8">
            <v>14.61</v>
          </cell>
          <cell r="J8">
            <v>14.45</v>
          </cell>
          <cell r="K8">
            <v>14.45</v>
          </cell>
          <cell r="L8">
            <v>14.61</v>
          </cell>
          <cell r="M8">
            <v>14.4501461</v>
          </cell>
        </row>
        <row r="9">
          <cell r="A9">
            <v>7</v>
          </cell>
          <cell r="B9">
            <v>64</v>
          </cell>
          <cell r="C9" t="str">
            <v>Adam HRBÁČ</v>
          </cell>
          <cell r="D9" t="str">
            <v>HZS Moravskoslezského kraje</v>
          </cell>
          <cell r="E9">
            <v>14.86</v>
          </cell>
          <cell r="F9">
            <v>14.58</v>
          </cell>
          <cell r="I9">
            <v>14.86</v>
          </cell>
          <cell r="J9">
            <v>14.58</v>
          </cell>
          <cell r="K9">
            <v>14.58</v>
          </cell>
          <cell r="L9">
            <v>14.86</v>
          </cell>
          <cell r="M9">
            <v>14.580148599999999</v>
          </cell>
        </row>
        <row r="10">
          <cell r="A10">
            <v>8</v>
          </cell>
          <cell r="B10">
            <v>92</v>
          </cell>
          <cell r="C10" t="str">
            <v>Jaroslav ŽITNÝ</v>
          </cell>
          <cell r="D10" t="str">
            <v>HZS Olomouckého kraje</v>
          </cell>
          <cell r="E10">
            <v>15.89</v>
          </cell>
          <cell r="F10">
            <v>14.63</v>
          </cell>
          <cell r="I10">
            <v>15.89</v>
          </cell>
          <cell r="J10">
            <v>14.63</v>
          </cell>
          <cell r="K10">
            <v>14.63</v>
          </cell>
          <cell r="L10">
            <v>15.89</v>
          </cell>
          <cell r="M10">
            <v>14.630158900000001</v>
          </cell>
        </row>
        <row r="11">
          <cell r="A11">
            <v>9</v>
          </cell>
          <cell r="B11">
            <v>67</v>
          </cell>
          <cell r="C11" t="str">
            <v>Pavel KRPEC</v>
          </cell>
          <cell r="D11" t="str">
            <v>HZS Moravskoslezského kraje</v>
          </cell>
          <cell r="E11">
            <v>19.13</v>
          </cell>
          <cell r="F11">
            <v>14.63</v>
          </cell>
          <cell r="I11">
            <v>19.13</v>
          </cell>
          <cell r="J11">
            <v>14.63</v>
          </cell>
          <cell r="K11">
            <v>14.63</v>
          </cell>
          <cell r="L11">
            <v>19.13</v>
          </cell>
          <cell r="M11">
            <v>14.6301913</v>
          </cell>
        </row>
        <row r="12">
          <cell r="A12">
            <v>10</v>
          </cell>
          <cell r="B12">
            <v>118</v>
          </cell>
          <cell r="C12" t="str">
            <v>Václav NOVOTNÝ</v>
          </cell>
          <cell r="D12" t="str">
            <v>HZS Královéhradeckého kraje</v>
          </cell>
          <cell r="E12">
            <v>15.82</v>
          </cell>
          <cell r="F12">
            <v>14.66</v>
          </cell>
          <cell r="I12">
            <v>15.82</v>
          </cell>
          <cell r="J12">
            <v>14.66</v>
          </cell>
          <cell r="K12">
            <v>14.66</v>
          </cell>
          <cell r="L12">
            <v>15.82</v>
          </cell>
          <cell r="M12">
            <v>14.6601582</v>
          </cell>
        </row>
        <row r="13">
          <cell r="A13">
            <v>11</v>
          </cell>
          <cell r="B13">
            <v>155</v>
          </cell>
          <cell r="C13" t="str">
            <v>Tomáš VLČEK</v>
          </cell>
          <cell r="D13" t="str">
            <v>Lhenice</v>
          </cell>
          <cell r="E13">
            <v>19.59</v>
          </cell>
          <cell r="F13">
            <v>15.67</v>
          </cell>
          <cell r="I13">
            <v>19.59</v>
          </cell>
          <cell r="J13">
            <v>15.67</v>
          </cell>
          <cell r="K13">
            <v>15.67</v>
          </cell>
          <cell r="L13">
            <v>19.59</v>
          </cell>
          <cell r="M13">
            <v>15.6701959</v>
          </cell>
        </row>
        <row r="14">
          <cell r="A14">
            <v>12</v>
          </cell>
          <cell r="B14">
            <v>159</v>
          </cell>
          <cell r="C14" t="str">
            <v>Martin LIDMILA</v>
          </cell>
          <cell r="D14" t="str">
            <v>Zbožnov</v>
          </cell>
          <cell r="E14">
            <v>17.72</v>
          </cell>
          <cell r="F14">
            <v>15.95</v>
          </cell>
          <cell r="I14">
            <v>17.72</v>
          </cell>
          <cell r="J14">
            <v>15.95</v>
          </cell>
          <cell r="K14">
            <v>15.95</v>
          </cell>
          <cell r="L14">
            <v>17.72</v>
          </cell>
          <cell r="M14">
            <v>15.950177199999999</v>
          </cell>
        </row>
        <row r="15">
          <cell r="A15">
            <v>13</v>
          </cell>
          <cell r="B15">
            <v>156</v>
          </cell>
          <cell r="C15" t="str">
            <v>Petr GRASSL</v>
          </cell>
          <cell r="D15" t="str">
            <v>Bystřice</v>
          </cell>
          <cell r="E15">
            <v>16</v>
          </cell>
          <cell r="F15">
            <v>16.38</v>
          </cell>
          <cell r="I15">
            <v>16</v>
          </cell>
          <cell r="J15">
            <v>16.38</v>
          </cell>
          <cell r="K15">
            <v>16</v>
          </cell>
          <cell r="L15">
            <v>16.38</v>
          </cell>
          <cell r="M15">
            <v>16.000163799999999</v>
          </cell>
        </row>
        <row r="16">
          <cell r="A16">
            <v>14</v>
          </cell>
          <cell r="B16">
            <v>161</v>
          </cell>
          <cell r="C16" t="str">
            <v>Jan VYVIAL</v>
          </cell>
          <cell r="D16" t="str">
            <v>Kozlovice</v>
          </cell>
          <cell r="E16">
            <v>20.69</v>
          </cell>
          <cell r="F16">
            <v>16</v>
          </cell>
          <cell r="I16">
            <v>20.69</v>
          </cell>
          <cell r="J16">
            <v>16</v>
          </cell>
          <cell r="K16">
            <v>16</v>
          </cell>
          <cell r="L16">
            <v>20.69</v>
          </cell>
          <cell r="M16">
            <v>16.000206899999998</v>
          </cell>
        </row>
        <row r="17">
          <cell r="A17">
            <v>15</v>
          </cell>
          <cell r="B17">
            <v>163</v>
          </cell>
          <cell r="C17" t="str">
            <v>Šimon KUDRNA</v>
          </cell>
          <cell r="D17" t="str">
            <v>Těškovice</v>
          </cell>
          <cell r="E17">
            <v>16.440000000000001</v>
          </cell>
          <cell r="F17">
            <v>16.55</v>
          </cell>
          <cell r="I17">
            <v>16.440000000000001</v>
          </cell>
          <cell r="J17">
            <v>16.55</v>
          </cell>
          <cell r="K17">
            <v>16.440000000000001</v>
          </cell>
          <cell r="L17">
            <v>16.55</v>
          </cell>
          <cell r="M17">
            <v>16.440165500000003</v>
          </cell>
        </row>
        <row r="18">
          <cell r="A18">
            <v>16</v>
          </cell>
          <cell r="B18">
            <v>153</v>
          </cell>
          <cell r="C18" t="str">
            <v>Jaromír BURDA</v>
          </cell>
          <cell r="D18" t="str">
            <v>Juřinka</v>
          </cell>
          <cell r="E18">
            <v>17.03</v>
          </cell>
          <cell r="F18">
            <v>16.47</v>
          </cell>
          <cell r="I18">
            <v>17.03</v>
          </cell>
          <cell r="J18">
            <v>16.47</v>
          </cell>
          <cell r="K18">
            <v>16.47</v>
          </cell>
          <cell r="L18">
            <v>17.03</v>
          </cell>
          <cell r="M18">
            <v>16.470170299999999</v>
          </cell>
        </row>
        <row r="19">
          <cell r="A19">
            <v>17</v>
          </cell>
          <cell r="B19">
            <v>152</v>
          </cell>
          <cell r="C19" t="str">
            <v>Adam DUDA</v>
          </cell>
          <cell r="D19" t="str">
            <v>Mistřovice</v>
          </cell>
          <cell r="E19">
            <v>16.53</v>
          </cell>
          <cell r="F19">
            <v>17.04</v>
          </cell>
          <cell r="I19">
            <v>16.53</v>
          </cell>
          <cell r="J19">
            <v>17.04</v>
          </cell>
          <cell r="K19">
            <v>16.53</v>
          </cell>
          <cell r="L19">
            <v>17.04</v>
          </cell>
          <cell r="M19">
            <v>16.530170399999999</v>
          </cell>
        </row>
        <row r="20">
          <cell r="A20">
            <v>18</v>
          </cell>
          <cell r="B20">
            <v>160</v>
          </cell>
          <cell r="C20" t="str">
            <v>Matěj KRAYZEL</v>
          </cell>
          <cell r="D20" t="str">
            <v>Těškovice</v>
          </cell>
          <cell r="E20">
            <v>16.72</v>
          </cell>
          <cell r="F20">
            <v>99.99</v>
          </cell>
          <cell r="I20">
            <v>16.72</v>
          </cell>
          <cell r="J20">
            <v>99.99</v>
          </cell>
          <cell r="K20">
            <v>16.72</v>
          </cell>
          <cell r="L20">
            <v>99.99</v>
          </cell>
          <cell r="M20">
            <v>16.720999899999999</v>
          </cell>
        </row>
        <row r="21">
          <cell r="A21">
            <v>19</v>
          </cell>
          <cell r="B21">
            <v>164</v>
          </cell>
          <cell r="C21" t="str">
            <v>Lukáš TABACH</v>
          </cell>
          <cell r="D21" t="str">
            <v>Kozlovice</v>
          </cell>
          <cell r="E21">
            <v>21.32</v>
          </cell>
          <cell r="F21">
            <v>16.97</v>
          </cell>
          <cell r="I21">
            <v>21.32</v>
          </cell>
          <cell r="J21">
            <v>16.97</v>
          </cell>
          <cell r="K21">
            <v>16.97</v>
          </cell>
          <cell r="L21">
            <v>21.32</v>
          </cell>
          <cell r="M21">
            <v>16.9702132</v>
          </cell>
        </row>
        <row r="22">
          <cell r="A22">
            <v>20</v>
          </cell>
          <cell r="B22">
            <v>154</v>
          </cell>
          <cell r="C22" t="str">
            <v>Daniel BUXBAUM</v>
          </cell>
          <cell r="D22" t="str">
            <v>Bochov</v>
          </cell>
          <cell r="E22">
            <v>28.1</v>
          </cell>
          <cell r="F22">
            <v>17.36</v>
          </cell>
          <cell r="I22">
            <v>28.1</v>
          </cell>
          <cell r="J22">
            <v>17.36</v>
          </cell>
          <cell r="K22">
            <v>17.36</v>
          </cell>
          <cell r="L22">
            <v>28.1</v>
          </cell>
          <cell r="M22">
            <v>17.360281000000001</v>
          </cell>
        </row>
      </sheetData>
      <sheetData sheetId="11">
        <row r="3">
          <cell r="A3">
            <v>1</v>
          </cell>
          <cell r="B3">
            <v>67</v>
          </cell>
          <cell r="C3" t="str">
            <v>Pavel KRPEC</v>
          </cell>
          <cell r="D3" t="str">
            <v>HZS Moravskoslezského kraje</v>
          </cell>
          <cell r="E3">
            <v>19.5</v>
          </cell>
          <cell r="F3">
            <v>15.7</v>
          </cell>
          <cell r="I3">
            <v>19.5</v>
          </cell>
          <cell r="J3">
            <v>15.7</v>
          </cell>
          <cell r="K3">
            <v>15.7</v>
          </cell>
          <cell r="L3">
            <v>19.5</v>
          </cell>
          <cell r="M3">
            <v>15.700194999999999</v>
          </cell>
        </row>
        <row r="4">
          <cell r="A4">
            <v>3</v>
          </cell>
          <cell r="B4">
            <v>75</v>
          </cell>
          <cell r="C4" t="str">
            <v>Jakub PĚKNÝ</v>
          </cell>
          <cell r="D4" t="str">
            <v>HZS Ústeckého kraje</v>
          </cell>
          <cell r="E4">
            <v>16.41</v>
          </cell>
          <cell r="F4">
            <v>15.87</v>
          </cell>
          <cell r="I4">
            <v>16.41</v>
          </cell>
          <cell r="J4">
            <v>15.87</v>
          </cell>
          <cell r="K4">
            <v>15.87</v>
          </cell>
          <cell r="L4">
            <v>16.41</v>
          </cell>
          <cell r="M4">
            <v>15.870164099999998</v>
          </cell>
        </row>
        <row r="5">
          <cell r="A5">
            <v>4</v>
          </cell>
          <cell r="B5">
            <v>17</v>
          </cell>
          <cell r="C5" t="str">
            <v>Radek ŠUBA</v>
          </cell>
          <cell r="D5" t="str">
            <v>HZS Zlínského kraje</v>
          </cell>
          <cell r="E5">
            <v>16.190000000000001</v>
          </cell>
          <cell r="F5">
            <v>15.96</v>
          </cell>
          <cell r="I5">
            <v>16.190000000000001</v>
          </cell>
          <cell r="J5">
            <v>15.96</v>
          </cell>
          <cell r="K5">
            <v>15.96</v>
          </cell>
          <cell r="L5">
            <v>16.190000000000001</v>
          </cell>
          <cell r="M5">
            <v>15.960161900000001</v>
          </cell>
        </row>
        <row r="6">
          <cell r="A6">
            <v>6</v>
          </cell>
          <cell r="B6">
            <v>62</v>
          </cell>
          <cell r="C6" t="str">
            <v>David DOPIRÁK</v>
          </cell>
          <cell r="D6" t="str">
            <v>HZS Moravskoslezského kraje</v>
          </cell>
          <cell r="E6">
            <v>16.54</v>
          </cell>
          <cell r="F6">
            <v>15.99</v>
          </cell>
          <cell r="I6">
            <v>16.54</v>
          </cell>
          <cell r="J6">
            <v>15.99</v>
          </cell>
          <cell r="K6">
            <v>15.99</v>
          </cell>
          <cell r="L6">
            <v>16.54</v>
          </cell>
          <cell r="M6">
            <v>15.9901654</v>
          </cell>
        </row>
        <row r="7">
          <cell r="A7">
            <v>7</v>
          </cell>
          <cell r="B7">
            <v>114</v>
          </cell>
          <cell r="C7" t="str">
            <v>Petr MAŘAN</v>
          </cell>
          <cell r="D7" t="str">
            <v>HZS Královéhradeckého kraje</v>
          </cell>
          <cell r="E7">
            <v>16.38</v>
          </cell>
          <cell r="F7">
            <v>16</v>
          </cell>
          <cell r="I7">
            <v>16.38</v>
          </cell>
          <cell r="J7">
            <v>16</v>
          </cell>
          <cell r="K7">
            <v>16</v>
          </cell>
          <cell r="L7">
            <v>16.38</v>
          </cell>
          <cell r="M7">
            <v>16.000163799999999</v>
          </cell>
        </row>
        <row r="8">
          <cell r="A8">
            <v>9</v>
          </cell>
          <cell r="B8">
            <v>57</v>
          </cell>
          <cell r="C8" t="str">
            <v>Martin STUCHLÍK</v>
          </cell>
          <cell r="D8" t="str">
            <v>HZS kraje Vysočina</v>
          </cell>
          <cell r="E8">
            <v>16.34</v>
          </cell>
          <cell r="F8">
            <v>99.99</v>
          </cell>
          <cell r="I8">
            <v>16.34</v>
          </cell>
          <cell r="J8">
            <v>99.99</v>
          </cell>
          <cell r="K8">
            <v>16.34</v>
          </cell>
          <cell r="L8">
            <v>99.99</v>
          </cell>
          <cell r="M8">
            <v>16.3409999</v>
          </cell>
        </row>
        <row r="9">
          <cell r="A9">
            <v>10</v>
          </cell>
          <cell r="B9">
            <v>140</v>
          </cell>
          <cell r="C9" t="str">
            <v>Jindřich HARASIMOVIČ</v>
          </cell>
          <cell r="D9" t="str">
            <v>HZS Plzeňského kraje</v>
          </cell>
          <cell r="E9">
            <v>16.670000000000002</v>
          </cell>
          <cell r="F9">
            <v>16.420000000000002</v>
          </cell>
          <cell r="I9">
            <v>16.670000000000002</v>
          </cell>
          <cell r="J9">
            <v>16.420000000000002</v>
          </cell>
          <cell r="K9">
            <v>16.420000000000002</v>
          </cell>
          <cell r="L9">
            <v>16.670000000000002</v>
          </cell>
          <cell r="M9">
            <v>16.420166700000003</v>
          </cell>
        </row>
        <row r="10">
          <cell r="A10">
            <v>11</v>
          </cell>
          <cell r="B10">
            <v>63</v>
          </cell>
          <cell r="C10" t="str">
            <v>Jakub ARVAI</v>
          </cell>
          <cell r="D10" t="str">
            <v>HZS Moravskoslezského kraje</v>
          </cell>
          <cell r="E10">
            <v>16.440000000000001</v>
          </cell>
          <cell r="F10">
            <v>99.99</v>
          </cell>
          <cell r="I10">
            <v>16.440000000000001</v>
          </cell>
          <cell r="J10">
            <v>99.99</v>
          </cell>
          <cell r="K10">
            <v>16.440000000000001</v>
          </cell>
          <cell r="L10">
            <v>99.99</v>
          </cell>
          <cell r="M10">
            <v>16.440999900000001</v>
          </cell>
        </row>
        <row r="11">
          <cell r="A11">
            <v>12</v>
          </cell>
          <cell r="B11">
            <v>119</v>
          </cell>
          <cell r="C11" t="str">
            <v>Jakub PAULÍČEK</v>
          </cell>
          <cell r="D11" t="str">
            <v>HZS Královéhradeckého kraje</v>
          </cell>
          <cell r="E11">
            <v>16.48</v>
          </cell>
          <cell r="F11">
            <v>34.979999999999997</v>
          </cell>
          <cell r="I11">
            <v>16.48</v>
          </cell>
          <cell r="J11">
            <v>34.979999999999997</v>
          </cell>
          <cell r="K11">
            <v>16.48</v>
          </cell>
          <cell r="L11">
            <v>34.979999999999997</v>
          </cell>
          <cell r="M11">
            <v>16.480349799999999</v>
          </cell>
        </row>
        <row r="12">
          <cell r="A12">
            <v>13</v>
          </cell>
          <cell r="B12">
            <v>118</v>
          </cell>
          <cell r="C12" t="str">
            <v>Václav NOVOTNÝ</v>
          </cell>
          <cell r="D12" t="str">
            <v>HZS Královéhradeckého kraje</v>
          </cell>
          <cell r="E12">
            <v>16.52</v>
          </cell>
          <cell r="F12">
            <v>99.99</v>
          </cell>
          <cell r="I12">
            <v>16.52</v>
          </cell>
          <cell r="J12">
            <v>99.99</v>
          </cell>
          <cell r="K12">
            <v>16.52</v>
          </cell>
          <cell r="L12">
            <v>99.99</v>
          </cell>
          <cell r="M12">
            <v>16.5209999</v>
          </cell>
        </row>
        <row r="13">
          <cell r="A13">
            <v>2</v>
          </cell>
          <cell r="B13">
            <v>79</v>
          </cell>
          <cell r="C13" t="str">
            <v>Jan GÁŠEK</v>
          </cell>
          <cell r="D13" t="str">
            <v>Juřinka</v>
          </cell>
          <cell r="E13">
            <v>16.260000000000002</v>
          </cell>
          <cell r="F13">
            <v>15.76</v>
          </cell>
          <cell r="I13">
            <v>16.260000000000002</v>
          </cell>
          <cell r="J13">
            <v>15.76</v>
          </cell>
          <cell r="K13">
            <v>15.76</v>
          </cell>
          <cell r="L13">
            <v>16.260000000000002</v>
          </cell>
          <cell r="M13">
            <v>15.760162599999999</v>
          </cell>
        </row>
        <row r="14">
          <cell r="A14">
            <v>5</v>
          </cell>
          <cell r="B14">
            <v>135</v>
          </cell>
          <cell r="C14" t="str">
            <v>Martin LIDMILA</v>
          </cell>
          <cell r="D14" t="str">
            <v>Zbožnov</v>
          </cell>
          <cell r="E14">
            <v>16.440000000000001</v>
          </cell>
          <cell r="F14">
            <v>15.97</v>
          </cell>
          <cell r="I14">
            <v>16.440000000000001</v>
          </cell>
          <cell r="J14">
            <v>15.97</v>
          </cell>
          <cell r="K14">
            <v>15.97</v>
          </cell>
          <cell r="L14">
            <v>16.440000000000001</v>
          </cell>
          <cell r="M14">
            <v>15.9701644</v>
          </cell>
        </row>
        <row r="15">
          <cell r="A15">
            <v>8</v>
          </cell>
          <cell r="B15">
            <v>25</v>
          </cell>
          <cell r="C15" t="str">
            <v>Tomáš VLČEK</v>
          </cell>
          <cell r="D15" t="str">
            <v>Lhenice</v>
          </cell>
          <cell r="E15">
            <v>17.52</v>
          </cell>
          <cell r="F15">
            <v>16.260000000000002</v>
          </cell>
          <cell r="I15">
            <v>17.52</v>
          </cell>
          <cell r="J15">
            <v>16.260000000000002</v>
          </cell>
          <cell r="K15">
            <v>16.260000000000002</v>
          </cell>
          <cell r="L15">
            <v>17.52</v>
          </cell>
          <cell r="M15">
            <v>16.260175200000003</v>
          </cell>
        </row>
        <row r="16">
          <cell r="A16">
            <v>14</v>
          </cell>
          <cell r="B16">
            <v>171</v>
          </cell>
          <cell r="C16" t="str">
            <v>Jakub TĚŠICKÝ</v>
          </cell>
          <cell r="D16" t="str">
            <v>Kunovice</v>
          </cell>
          <cell r="E16">
            <v>16.61</v>
          </cell>
          <cell r="F16">
            <v>99.99</v>
          </cell>
          <cell r="I16">
            <v>16.61</v>
          </cell>
          <cell r="J16">
            <v>99.99</v>
          </cell>
          <cell r="K16">
            <v>16.61</v>
          </cell>
          <cell r="L16">
            <v>99.99</v>
          </cell>
          <cell r="M16">
            <v>16.610999899999999</v>
          </cell>
        </row>
        <row r="17">
          <cell r="A17">
            <v>15</v>
          </cell>
          <cell r="B17">
            <v>146</v>
          </cell>
          <cell r="C17" t="str">
            <v>Martin HAVLÍK</v>
          </cell>
          <cell r="D17" t="str">
            <v>Tuř</v>
          </cell>
          <cell r="E17">
            <v>17.38</v>
          </cell>
          <cell r="F17">
            <v>16.73</v>
          </cell>
          <cell r="I17">
            <v>17.38</v>
          </cell>
          <cell r="J17">
            <v>16.73</v>
          </cell>
          <cell r="K17">
            <v>16.73</v>
          </cell>
          <cell r="L17">
            <v>17.38</v>
          </cell>
          <cell r="M17">
            <v>16.730173799999999</v>
          </cell>
        </row>
        <row r="18">
          <cell r="A18">
            <v>16</v>
          </cell>
          <cell r="B18">
            <v>131</v>
          </cell>
          <cell r="C18" t="str">
            <v>Jiří ŠKODNÝ</v>
          </cell>
          <cell r="D18" t="str">
            <v>Zbožnov</v>
          </cell>
          <cell r="E18">
            <v>17.39</v>
          </cell>
          <cell r="F18">
            <v>16.739999999999998</v>
          </cell>
          <cell r="I18">
            <v>17.39</v>
          </cell>
          <cell r="J18">
            <v>16.739999999999998</v>
          </cell>
          <cell r="K18">
            <v>16.739999999999998</v>
          </cell>
          <cell r="L18">
            <v>17.39</v>
          </cell>
          <cell r="M18">
            <v>16.740173899999998</v>
          </cell>
        </row>
        <row r="19">
          <cell r="A19">
            <v>17</v>
          </cell>
          <cell r="B19">
            <v>148</v>
          </cell>
          <cell r="C19" t="str">
            <v>Jan ZHŘÍVAL</v>
          </cell>
          <cell r="D19" t="str">
            <v>Tuř</v>
          </cell>
          <cell r="E19">
            <v>17.46</v>
          </cell>
          <cell r="F19">
            <v>16.78</v>
          </cell>
          <cell r="I19">
            <v>17.46</v>
          </cell>
          <cell r="J19">
            <v>16.78</v>
          </cell>
          <cell r="K19">
            <v>16.78</v>
          </cell>
          <cell r="L19">
            <v>17.46</v>
          </cell>
          <cell r="M19">
            <v>16.780174600000002</v>
          </cell>
        </row>
        <row r="20">
          <cell r="A20">
            <v>18</v>
          </cell>
          <cell r="B20">
            <v>80</v>
          </cell>
          <cell r="C20" t="str">
            <v>Radek CHMELA</v>
          </cell>
          <cell r="D20" t="str">
            <v>Juřinka</v>
          </cell>
          <cell r="E20">
            <v>17.829999999999998</v>
          </cell>
          <cell r="F20">
            <v>16.78</v>
          </cell>
          <cell r="I20">
            <v>17.829999999999998</v>
          </cell>
          <cell r="J20">
            <v>16.78</v>
          </cell>
          <cell r="K20">
            <v>16.78</v>
          </cell>
          <cell r="L20">
            <v>17.829999999999998</v>
          </cell>
          <cell r="M20">
            <v>16.780178300000003</v>
          </cell>
        </row>
        <row r="21">
          <cell r="A21">
            <v>19</v>
          </cell>
          <cell r="B21">
            <v>17</v>
          </cell>
          <cell r="C21" t="str">
            <v>Michal BULÍN</v>
          </cell>
          <cell r="D21" t="str">
            <v>Dehtín</v>
          </cell>
          <cell r="E21">
            <v>18.21</v>
          </cell>
          <cell r="F21">
            <v>16.78</v>
          </cell>
          <cell r="I21">
            <v>18.21</v>
          </cell>
          <cell r="J21">
            <v>16.78</v>
          </cell>
          <cell r="K21">
            <v>16.78</v>
          </cell>
          <cell r="L21">
            <v>18.21</v>
          </cell>
          <cell r="M21">
            <v>16.780182100000001</v>
          </cell>
        </row>
        <row r="22">
          <cell r="A22">
            <v>20</v>
          </cell>
          <cell r="B22">
            <v>91</v>
          </cell>
          <cell r="C22" t="str">
            <v>Vojtěch TOMŠÍČEK</v>
          </cell>
          <cell r="D22" t="str">
            <v>Příštpo</v>
          </cell>
          <cell r="E22">
            <v>17.239999999999998</v>
          </cell>
          <cell r="F22">
            <v>16.79</v>
          </cell>
          <cell r="I22">
            <v>17.239999999999998</v>
          </cell>
          <cell r="J22">
            <v>16.79</v>
          </cell>
          <cell r="K22">
            <v>16.79</v>
          </cell>
          <cell r="L22">
            <v>17.239999999999998</v>
          </cell>
          <cell r="M22">
            <v>16.790172399999999</v>
          </cell>
        </row>
      </sheetData>
      <sheetData sheetId="12"/>
      <sheetData sheetId="13"/>
      <sheetData sheetId="14"/>
      <sheetData sheetId="15">
        <row r="4">
          <cell r="F4">
            <v>58.53</v>
          </cell>
          <cell r="M4">
            <v>9</v>
          </cell>
        </row>
        <row r="5">
          <cell r="F5">
            <v>54.61</v>
          </cell>
          <cell r="M5">
            <v>2</v>
          </cell>
        </row>
        <row r="6">
          <cell r="F6">
            <v>64.069999999999993</v>
          </cell>
          <cell r="M6">
            <v>13</v>
          </cell>
        </row>
        <row r="7">
          <cell r="F7">
            <v>58.56</v>
          </cell>
          <cell r="M7">
            <v>10</v>
          </cell>
        </row>
        <row r="8">
          <cell r="F8">
            <v>64.16</v>
          </cell>
          <cell r="M8">
            <v>14</v>
          </cell>
        </row>
        <row r="9">
          <cell r="F9">
            <v>57.46</v>
          </cell>
          <cell r="M9">
            <v>5</v>
          </cell>
        </row>
        <row r="10">
          <cell r="F10">
            <v>56.38</v>
          </cell>
          <cell r="M10">
            <v>4</v>
          </cell>
        </row>
        <row r="11">
          <cell r="F11">
            <v>57.74</v>
          </cell>
          <cell r="M11">
            <v>7</v>
          </cell>
        </row>
        <row r="12">
          <cell r="F12">
            <v>70.180000000000007</v>
          </cell>
          <cell r="M12">
            <v>15</v>
          </cell>
        </row>
        <row r="13">
          <cell r="F13">
            <v>57.7</v>
          </cell>
          <cell r="M13">
            <v>6</v>
          </cell>
        </row>
        <row r="14">
          <cell r="F14">
            <v>58.4</v>
          </cell>
          <cell r="M14">
            <v>8</v>
          </cell>
        </row>
        <row r="15">
          <cell r="F15">
            <v>53.43</v>
          </cell>
          <cell r="M15">
            <v>1</v>
          </cell>
        </row>
        <row r="16">
          <cell r="F16">
            <v>63.11</v>
          </cell>
          <cell r="M16">
            <v>12</v>
          </cell>
        </row>
        <row r="17">
          <cell r="F17">
            <v>55.1</v>
          </cell>
          <cell r="M17">
            <v>3</v>
          </cell>
        </row>
        <row r="18">
          <cell r="F18">
            <v>58.93</v>
          </cell>
          <cell r="M18">
            <v>11</v>
          </cell>
        </row>
      </sheetData>
      <sheetData sheetId="16">
        <row r="7">
          <cell r="A7">
            <v>14</v>
          </cell>
          <cell r="J7">
            <v>28.86</v>
          </cell>
        </row>
        <row r="8">
          <cell r="A8">
            <v>2</v>
          </cell>
          <cell r="J8">
            <v>22.06</v>
          </cell>
        </row>
        <row r="9">
          <cell r="A9">
            <v>12</v>
          </cell>
          <cell r="J9">
            <v>26.73</v>
          </cell>
        </row>
        <row r="10">
          <cell r="A10">
            <v>13</v>
          </cell>
          <cell r="J10">
            <v>27.48</v>
          </cell>
        </row>
        <row r="11">
          <cell r="A11">
            <v>11</v>
          </cell>
          <cell r="J11">
            <v>26.47</v>
          </cell>
        </row>
        <row r="12">
          <cell r="A12">
            <v>8</v>
          </cell>
          <cell r="J12">
            <v>24.66</v>
          </cell>
        </row>
        <row r="13">
          <cell r="A13">
            <v>1</v>
          </cell>
          <cell r="J13">
            <v>21.8</v>
          </cell>
        </row>
        <row r="14">
          <cell r="A14">
            <v>10</v>
          </cell>
          <cell r="J14">
            <v>26.08</v>
          </cell>
        </row>
        <row r="15">
          <cell r="A15">
            <v>15</v>
          </cell>
          <cell r="J15">
            <v>31.23</v>
          </cell>
        </row>
        <row r="16">
          <cell r="A16">
            <v>6</v>
          </cell>
          <cell r="J16">
            <v>24.29</v>
          </cell>
        </row>
        <row r="17">
          <cell r="A17">
            <v>9</v>
          </cell>
          <cell r="J17">
            <v>25.47</v>
          </cell>
        </row>
        <row r="18">
          <cell r="A18">
            <v>4</v>
          </cell>
          <cell r="J18">
            <v>22.54</v>
          </cell>
        </row>
        <row r="19">
          <cell r="A19">
            <v>5</v>
          </cell>
          <cell r="J19">
            <v>23.18</v>
          </cell>
        </row>
        <row r="20">
          <cell r="A20">
            <v>3</v>
          </cell>
          <cell r="J20">
            <v>22.21</v>
          </cell>
        </row>
        <row r="21">
          <cell r="A21">
            <v>7</v>
          </cell>
          <cell r="J21">
            <v>24.46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zoomScale="130" zoomScaleNormal="130" workbookViewId="0">
      <selection activeCell="A7" sqref="A7"/>
    </sheetView>
  </sheetViews>
  <sheetFormatPr defaultRowHeight="12.75"/>
  <cols>
    <col min="1" max="1" width="7.5703125" style="67" bestFit="1" customWidth="1"/>
    <col min="2" max="2" width="9.140625" style="67"/>
    <col min="3" max="3" width="26.5703125" style="67" bestFit="1" customWidth="1"/>
    <col min="4" max="10" width="9.140625" style="67"/>
    <col min="11" max="11" width="0" style="67" hidden="1" customWidth="1"/>
    <col min="12" max="13" width="5.5703125" style="67" hidden="1" customWidth="1"/>
    <col min="14" max="17" width="0" style="67" hidden="1" customWidth="1"/>
    <col min="18" max="16384" width="9.140625" style="67"/>
  </cols>
  <sheetData>
    <row r="1" spans="1:15" ht="15.75">
      <c r="D1" s="68" t="s">
        <v>0</v>
      </c>
    </row>
    <row r="2" spans="1:15">
      <c r="D2" s="69" t="s">
        <v>1</v>
      </c>
    </row>
    <row r="3" spans="1:15">
      <c r="D3" s="70" t="s">
        <v>53</v>
      </c>
    </row>
    <row r="4" spans="1:15" ht="13.5" thickBot="1"/>
    <row r="5" spans="1:15" ht="13.5" thickBot="1">
      <c r="D5" s="71"/>
      <c r="E5" s="72" t="s">
        <v>8</v>
      </c>
      <c r="F5" s="73"/>
      <c r="G5" s="74"/>
      <c r="H5" s="72" t="s">
        <v>9</v>
      </c>
      <c r="I5" s="75"/>
    </row>
    <row r="6" spans="1:15" ht="13.5" thickBot="1">
      <c r="A6" s="76" t="s">
        <v>4</v>
      </c>
      <c r="B6" s="77" t="s">
        <v>5</v>
      </c>
      <c r="C6" s="78" t="s">
        <v>7</v>
      </c>
      <c r="D6" s="79" t="s">
        <v>54</v>
      </c>
      <c r="E6" s="80" t="s">
        <v>55</v>
      </c>
      <c r="F6" s="81" t="s">
        <v>10</v>
      </c>
      <c r="G6" s="77" t="s">
        <v>54</v>
      </c>
      <c r="H6" s="80" t="s">
        <v>55</v>
      </c>
      <c r="I6" s="81" t="s">
        <v>10</v>
      </c>
      <c r="J6" s="76" t="s">
        <v>16</v>
      </c>
      <c r="L6" s="82" t="s">
        <v>56</v>
      </c>
      <c r="M6" s="82" t="s">
        <v>57</v>
      </c>
      <c r="N6" s="82" t="s">
        <v>21</v>
      </c>
      <c r="O6" s="82" t="s">
        <v>58</v>
      </c>
    </row>
    <row r="7" spans="1:15">
      <c r="A7" s="83">
        <f t="shared" ref="A7:A21" si="0">IF(J7=99.99,15,RANK(O7,$O$7:$O$21,1))</f>
        <v>1</v>
      </c>
      <c r="B7" s="84">
        <v>7</v>
      </c>
      <c r="C7" s="85" t="s">
        <v>22</v>
      </c>
      <c r="D7" s="86">
        <v>21.37</v>
      </c>
      <c r="E7" s="87">
        <v>24.21</v>
      </c>
      <c r="F7" s="88">
        <f t="shared" ref="F7:F21" si="1">IF(MAX(D7:E7)=0,99.99,MAX(D7:E7))</f>
        <v>24.21</v>
      </c>
      <c r="G7" s="86">
        <v>21.28</v>
      </c>
      <c r="H7" s="87">
        <v>21.8</v>
      </c>
      <c r="I7" s="88">
        <f t="shared" ref="I7:I21" si="2">IF(MAX(G7:H7)=0,99.99,MAX(G7:H7))</f>
        <v>21.8</v>
      </c>
      <c r="J7" s="89">
        <f t="shared" ref="J7:J21" si="3">MIN(F7,I7)</f>
        <v>21.8</v>
      </c>
      <c r="L7" s="90">
        <f>MIN(F7,I7)</f>
        <v>21.8</v>
      </c>
      <c r="M7" s="90">
        <f>MAX(F7,I7)</f>
        <v>24.21</v>
      </c>
      <c r="N7" s="67">
        <f>L7+M7*0.0001</f>
        <v>21.802420999999999</v>
      </c>
      <c r="O7" s="67">
        <f>N7</f>
        <v>21.802420999999999</v>
      </c>
    </row>
    <row r="8" spans="1:15">
      <c r="A8" s="91">
        <f t="shared" si="0"/>
        <v>2</v>
      </c>
      <c r="B8" s="92">
        <v>2</v>
      </c>
      <c r="C8" s="93" t="s">
        <v>25</v>
      </c>
      <c r="D8" s="94">
        <v>21.68</v>
      </c>
      <c r="E8" s="95">
        <v>25.58</v>
      </c>
      <c r="F8" s="96">
        <f t="shared" si="1"/>
        <v>25.58</v>
      </c>
      <c r="G8" s="94">
        <v>21.26</v>
      </c>
      <c r="H8" s="95">
        <v>22.06</v>
      </c>
      <c r="I8" s="96">
        <f t="shared" si="2"/>
        <v>22.06</v>
      </c>
      <c r="J8" s="97">
        <f t="shared" si="3"/>
        <v>22.06</v>
      </c>
      <c r="L8" s="90">
        <f t="shared" ref="L8:L21" si="4">MIN(F8,I8)</f>
        <v>22.06</v>
      </c>
      <c r="M8" s="90">
        <f t="shared" ref="M8:M21" si="5">MAX(F8,I8)</f>
        <v>25.58</v>
      </c>
      <c r="N8" s="67">
        <f t="shared" ref="N8:N21" si="6">L8+M8*0.0001</f>
        <v>22.062557999999999</v>
      </c>
      <c r="O8" s="67">
        <f t="shared" ref="O8:O21" si="7">N8</f>
        <v>22.062557999999999</v>
      </c>
    </row>
    <row r="9" spans="1:15">
      <c r="A9" s="91">
        <f t="shared" si="0"/>
        <v>3</v>
      </c>
      <c r="B9" s="92">
        <v>14</v>
      </c>
      <c r="C9" s="93" t="s">
        <v>23</v>
      </c>
      <c r="D9" s="94">
        <v>22.27</v>
      </c>
      <c r="E9" s="95">
        <v>21.76</v>
      </c>
      <c r="F9" s="96">
        <f t="shared" si="1"/>
        <v>22.27</v>
      </c>
      <c r="G9" s="98">
        <v>22.21</v>
      </c>
      <c r="H9" s="95">
        <v>21.06</v>
      </c>
      <c r="I9" s="96">
        <f t="shared" si="2"/>
        <v>22.21</v>
      </c>
      <c r="J9" s="97">
        <f t="shared" si="3"/>
        <v>22.21</v>
      </c>
      <c r="L9" s="90">
        <f t="shared" si="4"/>
        <v>22.21</v>
      </c>
      <c r="M9" s="90">
        <f t="shared" si="5"/>
        <v>22.27</v>
      </c>
      <c r="N9" s="67">
        <f t="shared" si="6"/>
        <v>22.212227000000002</v>
      </c>
      <c r="O9" s="67">
        <f t="shared" si="7"/>
        <v>22.212227000000002</v>
      </c>
    </row>
    <row r="10" spans="1:15">
      <c r="A10" s="91">
        <f t="shared" si="0"/>
        <v>4</v>
      </c>
      <c r="B10" s="92">
        <v>12</v>
      </c>
      <c r="C10" s="93" t="s">
        <v>26</v>
      </c>
      <c r="D10" s="94">
        <v>99.99</v>
      </c>
      <c r="E10" s="95">
        <v>99.99</v>
      </c>
      <c r="F10" s="96">
        <f t="shared" si="1"/>
        <v>99.99</v>
      </c>
      <c r="G10" s="94">
        <v>22.54</v>
      </c>
      <c r="H10" s="95">
        <v>21.93</v>
      </c>
      <c r="I10" s="96">
        <f t="shared" si="2"/>
        <v>22.54</v>
      </c>
      <c r="J10" s="97">
        <f t="shared" si="3"/>
        <v>22.54</v>
      </c>
      <c r="L10" s="90">
        <f t="shared" si="4"/>
        <v>22.54</v>
      </c>
      <c r="M10" s="90">
        <f t="shared" si="5"/>
        <v>99.99</v>
      </c>
      <c r="N10" s="67">
        <f t="shared" si="6"/>
        <v>22.549999</v>
      </c>
      <c r="O10" s="67">
        <f t="shared" si="7"/>
        <v>22.549999</v>
      </c>
    </row>
    <row r="11" spans="1:15">
      <c r="A11" s="91">
        <f t="shared" si="0"/>
        <v>5</v>
      </c>
      <c r="B11" s="92">
        <v>13</v>
      </c>
      <c r="C11" s="93" t="s">
        <v>28</v>
      </c>
      <c r="D11" s="94">
        <v>23.18</v>
      </c>
      <c r="E11" s="95">
        <v>23.1</v>
      </c>
      <c r="F11" s="96">
        <f t="shared" si="1"/>
        <v>23.18</v>
      </c>
      <c r="G11" s="94">
        <v>27.67</v>
      </c>
      <c r="H11" s="95">
        <v>21.21</v>
      </c>
      <c r="I11" s="96">
        <f t="shared" si="2"/>
        <v>27.67</v>
      </c>
      <c r="J11" s="97">
        <f t="shared" si="3"/>
        <v>23.18</v>
      </c>
      <c r="L11" s="90">
        <f t="shared" si="4"/>
        <v>23.18</v>
      </c>
      <c r="M11" s="90">
        <f t="shared" si="5"/>
        <v>27.67</v>
      </c>
      <c r="N11" s="67">
        <f t="shared" si="6"/>
        <v>23.182766999999998</v>
      </c>
      <c r="O11" s="67">
        <f t="shared" si="7"/>
        <v>23.182766999999998</v>
      </c>
    </row>
    <row r="12" spans="1:15">
      <c r="A12" s="91">
        <f t="shared" si="0"/>
        <v>6</v>
      </c>
      <c r="B12" s="92">
        <v>10</v>
      </c>
      <c r="C12" s="93" t="s">
        <v>30</v>
      </c>
      <c r="D12" s="94">
        <v>24.29</v>
      </c>
      <c r="E12" s="95">
        <v>23.84</v>
      </c>
      <c r="F12" s="96">
        <f t="shared" si="1"/>
        <v>24.29</v>
      </c>
      <c r="G12" s="94">
        <v>34.75</v>
      </c>
      <c r="H12" s="95">
        <v>34.57</v>
      </c>
      <c r="I12" s="96">
        <f t="shared" si="2"/>
        <v>34.75</v>
      </c>
      <c r="J12" s="97">
        <f t="shared" si="3"/>
        <v>24.29</v>
      </c>
      <c r="L12" s="90">
        <f t="shared" si="4"/>
        <v>24.29</v>
      </c>
      <c r="M12" s="90">
        <f t="shared" si="5"/>
        <v>34.75</v>
      </c>
      <c r="N12" s="67">
        <f t="shared" si="6"/>
        <v>24.293475000000001</v>
      </c>
      <c r="O12" s="67">
        <f t="shared" si="7"/>
        <v>24.293475000000001</v>
      </c>
    </row>
    <row r="13" spans="1:15">
      <c r="A13" s="91">
        <f t="shared" si="0"/>
        <v>7</v>
      </c>
      <c r="B13" s="92">
        <v>15</v>
      </c>
      <c r="C13" s="93" t="s">
        <v>27</v>
      </c>
      <c r="D13" s="94">
        <v>23.9</v>
      </c>
      <c r="E13" s="95">
        <v>24.46</v>
      </c>
      <c r="F13" s="96">
        <f t="shared" si="1"/>
        <v>24.46</v>
      </c>
      <c r="G13" s="94">
        <v>23.61</v>
      </c>
      <c r="H13" s="106">
        <v>25.99</v>
      </c>
      <c r="I13" s="96">
        <f t="shared" si="2"/>
        <v>25.99</v>
      </c>
      <c r="J13" s="97">
        <f t="shared" si="3"/>
        <v>24.46</v>
      </c>
      <c r="L13" s="90">
        <f t="shared" si="4"/>
        <v>24.46</v>
      </c>
      <c r="M13" s="90">
        <f t="shared" si="5"/>
        <v>25.99</v>
      </c>
      <c r="N13" s="67">
        <f t="shared" si="6"/>
        <v>24.462599000000001</v>
      </c>
      <c r="O13" s="67">
        <f t="shared" si="7"/>
        <v>24.462599000000001</v>
      </c>
    </row>
    <row r="14" spans="1:15">
      <c r="A14" s="91">
        <f t="shared" si="0"/>
        <v>8</v>
      </c>
      <c r="B14" s="92">
        <v>6</v>
      </c>
      <c r="C14" s="93" t="s">
        <v>24</v>
      </c>
      <c r="D14" s="94">
        <v>21.58</v>
      </c>
      <c r="E14" s="95">
        <v>24.66</v>
      </c>
      <c r="F14" s="96">
        <f t="shared" si="1"/>
        <v>24.66</v>
      </c>
      <c r="G14" s="94">
        <v>99.99</v>
      </c>
      <c r="H14" s="95">
        <v>99.99</v>
      </c>
      <c r="I14" s="96">
        <f t="shared" si="2"/>
        <v>99.99</v>
      </c>
      <c r="J14" s="97">
        <f t="shared" si="3"/>
        <v>24.66</v>
      </c>
      <c r="L14" s="90">
        <f t="shared" si="4"/>
        <v>24.66</v>
      </c>
      <c r="M14" s="90">
        <f t="shared" si="5"/>
        <v>99.99</v>
      </c>
      <c r="N14" s="67">
        <f t="shared" si="6"/>
        <v>24.669999000000001</v>
      </c>
      <c r="O14" s="67">
        <f t="shared" si="7"/>
        <v>24.669999000000001</v>
      </c>
    </row>
    <row r="15" spans="1:15">
      <c r="A15" s="91">
        <f t="shared" si="0"/>
        <v>9</v>
      </c>
      <c r="B15" s="92">
        <v>11</v>
      </c>
      <c r="C15" s="93" t="s">
        <v>34</v>
      </c>
      <c r="D15" s="94">
        <v>25.47</v>
      </c>
      <c r="E15" s="95">
        <v>24.58</v>
      </c>
      <c r="F15" s="96">
        <f t="shared" si="1"/>
        <v>25.47</v>
      </c>
      <c r="G15" s="94">
        <v>46.37</v>
      </c>
      <c r="H15" s="95">
        <v>48.17</v>
      </c>
      <c r="I15" s="96">
        <f t="shared" si="2"/>
        <v>48.17</v>
      </c>
      <c r="J15" s="97">
        <f t="shared" si="3"/>
        <v>25.47</v>
      </c>
      <c r="L15" s="90">
        <f t="shared" si="4"/>
        <v>25.47</v>
      </c>
      <c r="M15" s="90">
        <f t="shared" si="5"/>
        <v>48.17</v>
      </c>
      <c r="N15" s="67">
        <f t="shared" si="6"/>
        <v>25.474816999999998</v>
      </c>
      <c r="O15" s="67">
        <f t="shared" si="7"/>
        <v>25.474816999999998</v>
      </c>
    </row>
    <row r="16" spans="1:15">
      <c r="A16" s="91">
        <f t="shared" si="0"/>
        <v>10</v>
      </c>
      <c r="B16" s="92">
        <v>8</v>
      </c>
      <c r="C16" s="93" t="s">
        <v>31</v>
      </c>
      <c r="D16" s="94">
        <v>23.35</v>
      </c>
      <c r="E16" s="95">
        <v>26.08</v>
      </c>
      <c r="F16" s="96">
        <f t="shared" si="1"/>
        <v>26.08</v>
      </c>
      <c r="G16" s="94">
        <v>99.99</v>
      </c>
      <c r="H16" s="95">
        <v>99.99</v>
      </c>
      <c r="I16" s="96">
        <f t="shared" si="2"/>
        <v>99.99</v>
      </c>
      <c r="J16" s="97">
        <f t="shared" si="3"/>
        <v>26.08</v>
      </c>
      <c r="L16" s="90">
        <f t="shared" si="4"/>
        <v>26.08</v>
      </c>
      <c r="M16" s="90">
        <f t="shared" si="5"/>
        <v>99.99</v>
      </c>
      <c r="N16" s="67">
        <f t="shared" si="6"/>
        <v>26.089998999999999</v>
      </c>
      <c r="O16" s="67">
        <f t="shared" si="7"/>
        <v>26.089998999999999</v>
      </c>
    </row>
    <row r="17" spans="1:15">
      <c r="A17" s="91">
        <f t="shared" si="0"/>
        <v>11</v>
      </c>
      <c r="B17" s="92">
        <v>5</v>
      </c>
      <c r="C17" s="93" t="s">
        <v>33</v>
      </c>
      <c r="D17" s="94">
        <v>26.51</v>
      </c>
      <c r="E17" s="95">
        <v>26.95</v>
      </c>
      <c r="F17" s="96">
        <f t="shared" si="1"/>
        <v>26.95</v>
      </c>
      <c r="G17" s="94">
        <v>25.33</v>
      </c>
      <c r="H17" s="95">
        <v>26.47</v>
      </c>
      <c r="I17" s="96">
        <f t="shared" si="2"/>
        <v>26.47</v>
      </c>
      <c r="J17" s="97">
        <f t="shared" si="3"/>
        <v>26.47</v>
      </c>
      <c r="L17" s="90">
        <f t="shared" si="4"/>
        <v>26.47</v>
      </c>
      <c r="M17" s="90">
        <f t="shared" si="5"/>
        <v>26.95</v>
      </c>
      <c r="N17" s="67">
        <f t="shared" si="6"/>
        <v>26.472694999999998</v>
      </c>
      <c r="O17" s="67">
        <f t="shared" si="7"/>
        <v>26.472694999999998</v>
      </c>
    </row>
    <row r="18" spans="1:15">
      <c r="A18" s="91">
        <f t="shared" si="0"/>
        <v>12</v>
      </c>
      <c r="B18" s="92">
        <v>3</v>
      </c>
      <c r="C18" s="93" t="s">
        <v>36</v>
      </c>
      <c r="D18" s="94">
        <v>24.33</v>
      </c>
      <c r="E18" s="95">
        <v>26.73</v>
      </c>
      <c r="F18" s="96">
        <f t="shared" si="1"/>
        <v>26.73</v>
      </c>
      <c r="G18" s="94">
        <v>24.67</v>
      </c>
      <c r="H18" s="95">
        <v>26.77</v>
      </c>
      <c r="I18" s="96">
        <f t="shared" si="2"/>
        <v>26.77</v>
      </c>
      <c r="J18" s="97">
        <f t="shared" si="3"/>
        <v>26.73</v>
      </c>
      <c r="L18" s="90">
        <f t="shared" si="4"/>
        <v>26.73</v>
      </c>
      <c r="M18" s="90">
        <f t="shared" si="5"/>
        <v>26.77</v>
      </c>
      <c r="N18" s="67">
        <f t="shared" si="6"/>
        <v>26.732676999999999</v>
      </c>
      <c r="O18" s="67">
        <f t="shared" si="7"/>
        <v>26.732676999999999</v>
      </c>
    </row>
    <row r="19" spans="1:15">
      <c r="A19" s="91">
        <f t="shared" si="0"/>
        <v>13</v>
      </c>
      <c r="B19" s="92">
        <v>4</v>
      </c>
      <c r="C19" s="93" t="s">
        <v>32</v>
      </c>
      <c r="D19" s="94">
        <v>27.48</v>
      </c>
      <c r="E19" s="95">
        <v>23.24</v>
      </c>
      <c r="F19" s="96">
        <f t="shared" si="1"/>
        <v>27.48</v>
      </c>
      <c r="G19" s="94">
        <v>24.05</v>
      </c>
      <c r="H19" s="95">
        <v>29.45</v>
      </c>
      <c r="I19" s="96">
        <f t="shared" si="2"/>
        <v>29.45</v>
      </c>
      <c r="J19" s="97">
        <f t="shared" si="3"/>
        <v>27.48</v>
      </c>
      <c r="L19" s="90">
        <f>MIN(F19,I19)</f>
        <v>27.48</v>
      </c>
      <c r="M19" s="90">
        <f>MAX(F19,I19)</f>
        <v>29.45</v>
      </c>
      <c r="N19" s="67">
        <f>L19+M19*0.0001</f>
        <v>27.482945000000001</v>
      </c>
      <c r="O19" s="67">
        <f t="shared" si="7"/>
        <v>27.482945000000001</v>
      </c>
    </row>
    <row r="20" spans="1:15">
      <c r="A20" s="91">
        <f t="shared" si="0"/>
        <v>14</v>
      </c>
      <c r="B20" s="92">
        <v>1</v>
      </c>
      <c r="C20" s="93" t="s">
        <v>29</v>
      </c>
      <c r="D20" s="94">
        <v>52.85</v>
      </c>
      <c r="E20" s="95">
        <v>51.53</v>
      </c>
      <c r="F20" s="96">
        <f t="shared" si="1"/>
        <v>52.85</v>
      </c>
      <c r="G20" s="94">
        <v>28.86</v>
      </c>
      <c r="H20" s="95">
        <v>27.98</v>
      </c>
      <c r="I20" s="96">
        <f t="shared" si="2"/>
        <v>28.86</v>
      </c>
      <c r="J20" s="97">
        <f t="shared" si="3"/>
        <v>28.86</v>
      </c>
      <c r="L20" s="90">
        <f t="shared" si="4"/>
        <v>28.86</v>
      </c>
      <c r="M20" s="90">
        <f t="shared" si="5"/>
        <v>52.85</v>
      </c>
      <c r="N20" s="67">
        <f t="shared" si="6"/>
        <v>28.865285</v>
      </c>
      <c r="O20" s="67">
        <f t="shared" si="7"/>
        <v>28.865285</v>
      </c>
    </row>
    <row r="21" spans="1:15" ht="13.5" thickBot="1">
      <c r="A21" s="99">
        <f t="shared" si="0"/>
        <v>15</v>
      </c>
      <c r="B21" s="100">
        <v>9</v>
      </c>
      <c r="C21" s="101" t="s">
        <v>35</v>
      </c>
      <c r="D21" s="102">
        <v>99.99</v>
      </c>
      <c r="E21" s="103">
        <v>99.99</v>
      </c>
      <c r="F21" s="104">
        <f t="shared" si="1"/>
        <v>99.99</v>
      </c>
      <c r="G21" s="102">
        <v>31.23</v>
      </c>
      <c r="H21" s="103">
        <v>28.29</v>
      </c>
      <c r="I21" s="104">
        <f t="shared" si="2"/>
        <v>31.23</v>
      </c>
      <c r="J21" s="105">
        <f t="shared" si="3"/>
        <v>31.23</v>
      </c>
      <c r="L21" s="90">
        <f t="shared" si="4"/>
        <v>31.23</v>
      </c>
      <c r="M21" s="90">
        <f t="shared" si="5"/>
        <v>99.99</v>
      </c>
      <c r="N21" s="67">
        <f t="shared" si="6"/>
        <v>31.239999000000001</v>
      </c>
      <c r="O21" s="67">
        <f t="shared" si="7"/>
        <v>31.239999000000001</v>
      </c>
    </row>
  </sheetData>
  <sortState ref="A7:J21">
    <sortCondition ref="A7"/>
  </sortState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tabColor indexed="10"/>
  </sheetPr>
  <dimension ref="A1:N22"/>
  <sheetViews>
    <sheetView tabSelected="1" zoomScale="145" zoomScaleNormal="145" workbookViewId="0">
      <selection activeCell="E10" sqref="E10"/>
    </sheetView>
  </sheetViews>
  <sheetFormatPr defaultRowHeight="12.75"/>
  <cols>
    <col min="1" max="1" width="6.85546875" style="9" bestFit="1" customWidth="1"/>
    <col min="2" max="2" width="4.140625" style="9" bestFit="1" customWidth="1"/>
    <col min="3" max="3" width="26.5703125" style="9" bestFit="1" customWidth="1"/>
    <col min="4" max="11" width="9.140625" style="9"/>
    <col min="12" max="12" width="7.5703125" style="9" bestFit="1" customWidth="1"/>
    <col min="13" max="13" width="0" style="9" hidden="1" customWidth="1"/>
    <col min="14" max="14" width="11.42578125" style="9" hidden="1" customWidth="1"/>
    <col min="15" max="15" width="0" style="9" hidden="1" customWidth="1"/>
    <col min="16" max="16384" width="9.140625" style="9"/>
  </cols>
  <sheetData>
    <row r="1" spans="1:14" ht="15.75">
      <c r="E1" s="10" t="s">
        <v>0</v>
      </c>
    </row>
    <row r="2" spans="1:14">
      <c r="E2" s="3" t="s">
        <v>1</v>
      </c>
    </row>
    <row r="3" spans="1:14">
      <c r="E3" s="3" t="s">
        <v>11</v>
      </c>
    </row>
    <row r="4" spans="1:14" ht="13.5" thickBot="1"/>
    <row r="5" spans="1:14" ht="13.5" thickBot="1">
      <c r="D5" s="11" t="s">
        <v>12</v>
      </c>
      <c r="E5" s="12"/>
      <c r="F5" s="11" t="s">
        <v>13</v>
      </c>
      <c r="G5" s="12"/>
      <c r="H5" s="11" t="s">
        <v>14</v>
      </c>
      <c r="I5" s="12"/>
      <c r="J5" s="11" t="s">
        <v>15</v>
      </c>
      <c r="K5" s="12"/>
      <c r="L5" s="13" t="s">
        <v>16</v>
      </c>
    </row>
    <row r="6" spans="1:14" ht="13.5" thickBot="1">
      <c r="A6" s="14" t="s">
        <v>4</v>
      </c>
      <c r="B6" s="15" t="s">
        <v>17</v>
      </c>
      <c r="C6" s="15" t="s">
        <v>7</v>
      </c>
      <c r="D6" s="16" t="s">
        <v>18</v>
      </c>
      <c r="E6" s="17" t="s">
        <v>19</v>
      </c>
      <c r="F6" s="18" t="s">
        <v>18</v>
      </c>
      <c r="G6" s="17" t="s">
        <v>19</v>
      </c>
      <c r="H6" s="18" t="s">
        <v>18</v>
      </c>
      <c r="I6" s="17" t="s">
        <v>19</v>
      </c>
      <c r="J6" s="18" t="s">
        <v>18</v>
      </c>
      <c r="K6" s="17" t="s">
        <v>19</v>
      </c>
      <c r="L6" s="15" t="s">
        <v>20</v>
      </c>
      <c r="N6" s="19" t="s">
        <v>21</v>
      </c>
    </row>
    <row r="7" spans="1:14">
      <c r="A7" s="20">
        <f t="shared" ref="A7:A21" si="0">RANK(N7,$N$7:$N$21,1)</f>
        <v>1</v>
      </c>
      <c r="B7" s="21">
        <v>7</v>
      </c>
      <c r="C7" s="22" t="s">
        <v>22</v>
      </c>
      <c r="D7" s="23">
        <f>IF(D$22=1,0,'[1]100m-d'!P12)</f>
        <v>98.409999999999982</v>
      </c>
      <c r="E7" s="24">
        <f>IF(E$22=1,0,'[1]100m-d'!O12)</f>
        <v>1</v>
      </c>
      <c r="F7" s="25">
        <f>IF(F$22=1,0,'[1]věž-d'!P12)</f>
        <v>85.87</v>
      </c>
      <c r="G7" s="26">
        <f>IF(G$22=1,0,'[1]věž-d'!O12)</f>
        <v>1</v>
      </c>
      <c r="H7" s="25">
        <f>IF($H$22=1,0,[1]štafetaD!F10)</f>
        <v>56.38</v>
      </c>
      <c r="I7" s="26">
        <f>IF($H$22=1,0,[1]štafetaD!M10)</f>
        <v>4</v>
      </c>
      <c r="J7" s="25">
        <f>IF($J$22=1,0,[1]útok!J13)</f>
        <v>21.8</v>
      </c>
      <c r="K7" s="26">
        <f>IF($K$22=1,0,[1]útok!A13)</f>
        <v>1</v>
      </c>
      <c r="L7" s="27">
        <f t="shared" ref="L7:L21" si="1">E7+G7+I7+K7</f>
        <v>7</v>
      </c>
      <c r="N7" s="28">
        <f>L7+K7*0.01</f>
        <v>7.01</v>
      </c>
    </row>
    <row r="8" spans="1:14">
      <c r="A8" s="29">
        <f t="shared" si="0"/>
        <v>2</v>
      </c>
      <c r="B8" s="30">
        <v>14</v>
      </c>
      <c r="C8" s="31" t="s">
        <v>23</v>
      </c>
      <c r="D8" s="32">
        <f>IF(D$22=1,0,'[1]100m-d'!P19)</f>
        <v>99.960000000000008</v>
      </c>
      <c r="E8" s="33">
        <f>IF(E$22=1,0,'[1]100m-d'!O19)</f>
        <v>3</v>
      </c>
      <c r="F8" s="34">
        <f>IF(F$22=1,0,'[1]věž-d'!P19)</f>
        <v>89.639999999999986</v>
      </c>
      <c r="G8" s="35">
        <f>IF(G$22=1,0,'[1]věž-d'!O19)</f>
        <v>2</v>
      </c>
      <c r="H8" s="34">
        <f>IF($H$22=1,0,[1]štafetaD!F17)</f>
        <v>55.1</v>
      </c>
      <c r="I8" s="35">
        <f>IF($H$22=1,0,[1]štafetaD!M17)</f>
        <v>3</v>
      </c>
      <c r="J8" s="34">
        <f>IF($J$22=1,0,[1]útok!J20)</f>
        <v>22.21</v>
      </c>
      <c r="K8" s="35">
        <f>IF($K$22=1,0,[1]útok!A20)</f>
        <v>3</v>
      </c>
      <c r="L8" s="36">
        <f t="shared" si="1"/>
        <v>11</v>
      </c>
      <c r="N8" s="28">
        <f t="shared" ref="N8:N21" si="2">L8+K8*0.01</f>
        <v>11.03</v>
      </c>
    </row>
    <row r="9" spans="1:14">
      <c r="A9" s="29">
        <f t="shared" si="0"/>
        <v>3</v>
      </c>
      <c r="B9" s="30">
        <v>2</v>
      </c>
      <c r="C9" s="31" t="s">
        <v>25</v>
      </c>
      <c r="D9" s="32">
        <f>IF(D$22=1,0,'[1]100m-d'!P7)</f>
        <v>101.19</v>
      </c>
      <c r="E9" s="33">
        <f>IF(E$22=1,0,'[1]100m-d'!O7)</f>
        <v>4</v>
      </c>
      <c r="F9" s="34">
        <f>IF(F$22=1,0,'[1]věž-d'!P7)</f>
        <v>91.52000000000001</v>
      </c>
      <c r="G9" s="35">
        <f>IF(G$22=1,0,'[1]věž-d'!O7)</f>
        <v>4</v>
      </c>
      <c r="H9" s="34">
        <f>IF($H$22=1,0,[1]štafetaD!F5)</f>
        <v>54.61</v>
      </c>
      <c r="I9" s="35">
        <f>IF($H$22=1,0,[1]štafetaD!M5)</f>
        <v>2</v>
      </c>
      <c r="J9" s="34">
        <f>IF($J$22=1,0,[1]útok!J8)</f>
        <v>22.06</v>
      </c>
      <c r="K9" s="35">
        <f>IF($K$22=1,0,[1]útok!A8)</f>
        <v>2</v>
      </c>
      <c r="L9" s="36">
        <f t="shared" si="1"/>
        <v>12</v>
      </c>
      <c r="N9" s="28">
        <f t="shared" si="2"/>
        <v>12.02</v>
      </c>
    </row>
    <row r="10" spans="1:14">
      <c r="A10" s="29">
        <f t="shared" si="0"/>
        <v>4</v>
      </c>
      <c r="B10" s="30">
        <v>12</v>
      </c>
      <c r="C10" s="31" t="s">
        <v>26</v>
      </c>
      <c r="D10" s="32">
        <f>IF(D$22=1,0,'[1]100m-d'!P17)</f>
        <v>99.110000000000014</v>
      </c>
      <c r="E10" s="33">
        <f>IF(E$22=1,0,'[1]100m-d'!O17)</f>
        <v>2</v>
      </c>
      <c r="F10" s="34">
        <f>IF(F$22=1,0,'[1]věž-d'!P17)</f>
        <v>92.06</v>
      </c>
      <c r="G10" s="35">
        <f>IF(G$22=1,0,'[1]věž-d'!O17)</f>
        <v>5</v>
      </c>
      <c r="H10" s="34">
        <f>IF($H$22=1,0,[1]štafetaD!F15)</f>
        <v>53.43</v>
      </c>
      <c r="I10" s="35">
        <f>IF($H$22=1,0,[1]štafetaD!M15)</f>
        <v>1</v>
      </c>
      <c r="J10" s="34">
        <f>IF($J$22=1,0,[1]útok!J18)</f>
        <v>22.54</v>
      </c>
      <c r="K10" s="35">
        <f>IF($K$22=1,0,[1]útok!A18)</f>
        <v>4</v>
      </c>
      <c r="L10" s="36">
        <f t="shared" si="1"/>
        <v>12</v>
      </c>
      <c r="N10" s="28">
        <f t="shared" si="2"/>
        <v>12.04</v>
      </c>
    </row>
    <row r="11" spans="1:14">
      <c r="A11" s="29">
        <f t="shared" si="0"/>
        <v>5</v>
      </c>
      <c r="B11" s="30">
        <v>6</v>
      </c>
      <c r="C11" s="31" t="s">
        <v>24</v>
      </c>
      <c r="D11" s="32">
        <f>IF(D$22=1,0,'[1]100m-d'!P11)</f>
        <v>101.19999999999999</v>
      </c>
      <c r="E11" s="33">
        <f>IF(E$22=1,0,'[1]100m-d'!O11)</f>
        <v>5</v>
      </c>
      <c r="F11" s="34">
        <f>IF(F$22=1,0,'[1]věž-d'!P11)</f>
        <v>89.78</v>
      </c>
      <c r="G11" s="35">
        <f>IF(G$22=1,0,'[1]věž-d'!O11)</f>
        <v>3</v>
      </c>
      <c r="H11" s="34">
        <f>IF($H$22=1,0,[1]štafetaD!F9)</f>
        <v>57.46</v>
      </c>
      <c r="I11" s="35">
        <f>IF($H$22=1,0,[1]štafetaD!M9)</f>
        <v>5</v>
      </c>
      <c r="J11" s="34">
        <f>IF($J$22=1,0,[1]útok!J12)</f>
        <v>24.66</v>
      </c>
      <c r="K11" s="35">
        <f>IF($K$22=1,0,[1]útok!A12)</f>
        <v>8</v>
      </c>
      <c r="L11" s="36">
        <f t="shared" si="1"/>
        <v>21</v>
      </c>
      <c r="N11" s="28">
        <f t="shared" si="2"/>
        <v>21.08</v>
      </c>
    </row>
    <row r="12" spans="1:14">
      <c r="A12" s="29">
        <f t="shared" si="0"/>
        <v>6</v>
      </c>
      <c r="B12" s="30">
        <v>10</v>
      </c>
      <c r="C12" s="31" t="s">
        <v>30</v>
      </c>
      <c r="D12" s="32">
        <f>IF(D$22=1,0,'[1]100m-d'!P15)</f>
        <v>106.85999999999999</v>
      </c>
      <c r="E12" s="33">
        <f>IF(E$22=1,0,'[1]100m-d'!O15)</f>
        <v>8</v>
      </c>
      <c r="F12" s="34">
        <f>IF(F$22=1,0,'[1]věž-d'!P15)</f>
        <v>96.51</v>
      </c>
      <c r="G12" s="35">
        <f>IF(G$22=1,0,'[1]věž-d'!O15)</f>
        <v>9</v>
      </c>
      <c r="H12" s="34">
        <f>IF($H$22=1,0,[1]štafetaD!F13)</f>
        <v>57.7</v>
      </c>
      <c r="I12" s="35">
        <f>IF($H$22=1,0,[1]štafetaD!M13)</f>
        <v>6</v>
      </c>
      <c r="J12" s="34">
        <f>IF($J$22=1,0,[1]útok!J16)</f>
        <v>24.29</v>
      </c>
      <c r="K12" s="35">
        <f>IF($K$22=1,0,[1]útok!A16)</f>
        <v>6</v>
      </c>
      <c r="L12" s="36">
        <f t="shared" si="1"/>
        <v>29</v>
      </c>
      <c r="N12" s="28">
        <f t="shared" si="2"/>
        <v>29.06</v>
      </c>
    </row>
    <row r="13" spans="1:14">
      <c r="A13" s="29">
        <f t="shared" si="0"/>
        <v>7</v>
      </c>
      <c r="B13" s="30">
        <v>13</v>
      </c>
      <c r="C13" s="31" t="s">
        <v>28</v>
      </c>
      <c r="D13" s="32">
        <f>IF(D$22=1,0,'[1]100m-d'!P18)</f>
        <v>105.57000000000001</v>
      </c>
      <c r="E13" s="33">
        <f>IF(E$22=1,0,'[1]100m-d'!O18)</f>
        <v>6</v>
      </c>
      <c r="F13" s="34">
        <f>IF(F$22=1,0,'[1]věž-d'!P18)</f>
        <v>95.139999999999986</v>
      </c>
      <c r="G13" s="35">
        <f>IF(G$22=1,0,'[1]věž-d'!O18)</f>
        <v>7</v>
      </c>
      <c r="H13" s="34">
        <f>IF($H$22=1,0,[1]štafetaD!F16)</f>
        <v>63.11</v>
      </c>
      <c r="I13" s="35">
        <f>IF($H$22=1,0,[1]štafetaD!M16)</f>
        <v>12</v>
      </c>
      <c r="J13" s="34">
        <f>IF($J$22=1,0,[1]útok!J19)</f>
        <v>23.18</v>
      </c>
      <c r="K13" s="35">
        <f>IF($K$22=1,0,[1]útok!A19)</f>
        <v>5</v>
      </c>
      <c r="L13" s="36">
        <f t="shared" si="1"/>
        <v>30</v>
      </c>
      <c r="N13" s="28">
        <f t="shared" si="2"/>
        <v>30.05</v>
      </c>
    </row>
    <row r="14" spans="1:14">
      <c r="A14" s="29">
        <f t="shared" si="0"/>
        <v>8</v>
      </c>
      <c r="B14" s="30">
        <v>15</v>
      </c>
      <c r="C14" s="31" t="s">
        <v>27</v>
      </c>
      <c r="D14" s="32">
        <f>IF(D$22=1,0,'[1]100m-d'!P20)</f>
        <v>106.05000000000001</v>
      </c>
      <c r="E14" s="33">
        <f>IF(E$22=1,0,'[1]100m-d'!O20)</f>
        <v>7</v>
      </c>
      <c r="F14" s="34">
        <f>IF(F$22=1,0,'[1]věž-d'!P20)</f>
        <v>93.78</v>
      </c>
      <c r="G14" s="35">
        <f>IF(G$22=1,0,'[1]věž-d'!O20)</f>
        <v>6</v>
      </c>
      <c r="H14" s="34">
        <f>IF($H$22=1,0,[1]štafetaD!F18)</f>
        <v>58.93</v>
      </c>
      <c r="I14" s="35">
        <f>IF($H$22=1,0,[1]štafetaD!M18)</f>
        <v>11</v>
      </c>
      <c r="J14" s="34">
        <f>IF($J$22=1,0,[1]útok!J21)</f>
        <v>24.46</v>
      </c>
      <c r="K14" s="35">
        <f>IF($K$22=1,0,[1]útok!A21)</f>
        <v>7</v>
      </c>
      <c r="L14" s="36">
        <f t="shared" si="1"/>
        <v>31</v>
      </c>
      <c r="N14" s="28">
        <f t="shared" si="2"/>
        <v>31.07</v>
      </c>
    </row>
    <row r="15" spans="1:14">
      <c r="A15" s="29">
        <f t="shared" si="0"/>
        <v>9</v>
      </c>
      <c r="B15" s="30">
        <v>8</v>
      </c>
      <c r="C15" s="31" t="s">
        <v>31</v>
      </c>
      <c r="D15" s="32">
        <f>IF(D$22=1,0,'[1]100m-d'!P13)</f>
        <v>107.66999999999999</v>
      </c>
      <c r="E15" s="33">
        <f>IF(E$22=1,0,'[1]100m-d'!O13)</f>
        <v>10</v>
      </c>
      <c r="F15" s="34">
        <f>IF(F$22=1,0,'[1]věž-d'!P13)</f>
        <v>97.820000000000007</v>
      </c>
      <c r="G15" s="35">
        <f>IF(G$22=1,0,'[1]věž-d'!O13)</f>
        <v>10</v>
      </c>
      <c r="H15" s="34">
        <f>IF($H$22=1,0,[1]štafetaD!F11)</f>
        <v>57.74</v>
      </c>
      <c r="I15" s="35">
        <f>IF($H$22=1,0,[1]štafetaD!M11)</f>
        <v>7</v>
      </c>
      <c r="J15" s="34">
        <f>IF($J$22=1,0,[1]útok!J14)</f>
        <v>26.08</v>
      </c>
      <c r="K15" s="35">
        <f>IF($K$22=1,0,[1]útok!A14)</f>
        <v>10</v>
      </c>
      <c r="L15" s="36">
        <f t="shared" si="1"/>
        <v>37</v>
      </c>
      <c r="N15" s="28">
        <f t="shared" si="2"/>
        <v>37.1</v>
      </c>
    </row>
    <row r="16" spans="1:14">
      <c r="A16" s="29">
        <f t="shared" si="0"/>
        <v>10</v>
      </c>
      <c r="B16" s="30">
        <v>1</v>
      </c>
      <c r="C16" s="31" t="s">
        <v>29</v>
      </c>
      <c r="D16" s="32">
        <f>IF(D$22=1,0,'[1]100m-d'!P6)</f>
        <v>107.37</v>
      </c>
      <c r="E16" s="33">
        <f>IF(E$22=1,0,'[1]100m-d'!O6)</f>
        <v>9</v>
      </c>
      <c r="F16" s="34">
        <f>IF(F$22=1,0,'[1]věž-d'!P6)</f>
        <v>95.66</v>
      </c>
      <c r="G16" s="35">
        <f>IF(G$22=1,0,'[1]věž-d'!O6)</f>
        <v>8</v>
      </c>
      <c r="H16" s="34">
        <f>IF($H$22=1,0,[1]štafetaD!F4)</f>
        <v>58.53</v>
      </c>
      <c r="I16" s="35">
        <f>IF($H$22=1,0,[1]štafetaD!M4)</f>
        <v>9</v>
      </c>
      <c r="J16" s="34">
        <f>IF($J$22=1,0,[1]útok!J7)</f>
        <v>28.86</v>
      </c>
      <c r="K16" s="35">
        <f>IF($K$22=1,0,[1]útok!A7)</f>
        <v>14</v>
      </c>
      <c r="L16" s="36">
        <f t="shared" si="1"/>
        <v>40</v>
      </c>
      <c r="N16" s="28">
        <f t="shared" si="2"/>
        <v>40.14</v>
      </c>
    </row>
    <row r="17" spans="1:14">
      <c r="A17" s="29">
        <f t="shared" si="0"/>
        <v>11</v>
      </c>
      <c r="B17" s="30">
        <v>11</v>
      </c>
      <c r="C17" s="31" t="s">
        <v>34</v>
      </c>
      <c r="D17" s="32">
        <f>IF(D$22=1,0,'[1]100m-d'!P16)</f>
        <v>112.69999999999999</v>
      </c>
      <c r="E17" s="33">
        <f>IF(E$22=1,0,'[1]100m-d'!O16)</f>
        <v>12</v>
      </c>
      <c r="F17" s="34">
        <f>IF(F$22=1,0,'[1]věž-d'!P16)</f>
        <v>113.97</v>
      </c>
      <c r="G17" s="35">
        <f>IF(G$22=1,0,'[1]věž-d'!O16)</f>
        <v>13</v>
      </c>
      <c r="H17" s="34">
        <f>IF($H$22=1,0,[1]štafetaD!F14)</f>
        <v>58.4</v>
      </c>
      <c r="I17" s="35">
        <f>IF($H$22=1,0,[1]štafetaD!M14)</f>
        <v>8</v>
      </c>
      <c r="J17" s="34">
        <f>IF($J$22=1,0,[1]útok!J17)</f>
        <v>25.47</v>
      </c>
      <c r="K17" s="35">
        <f>IF($K$22=1,0,[1]útok!A17)</f>
        <v>9</v>
      </c>
      <c r="L17" s="36">
        <f t="shared" si="1"/>
        <v>42</v>
      </c>
      <c r="N17" s="28">
        <f t="shared" si="2"/>
        <v>42.09</v>
      </c>
    </row>
    <row r="18" spans="1:14">
      <c r="A18" s="29">
        <f t="shared" si="0"/>
        <v>12</v>
      </c>
      <c r="B18" s="30">
        <v>4</v>
      </c>
      <c r="C18" s="31" t="s">
        <v>32</v>
      </c>
      <c r="D18" s="32">
        <f>IF(D$22=1,0,'[1]100m-d'!P9)</f>
        <v>108.08999999999999</v>
      </c>
      <c r="E18" s="33">
        <f>IF(E$22=1,0,'[1]100m-d'!O9)</f>
        <v>11</v>
      </c>
      <c r="F18" s="34">
        <f>IF(F$22=1,0,'[1]věž-d'!P9)</f>
        <v>98.44</v>
      </c>
      <c r="G18" s="35">
        <f>IF(G$22=1,0,'[1]věž-d'!O9)</f>
        <v>11</v>
      </c>
      <c r="H18" s="34">
        <f>IF($H$22=1,0,[1]štafetaD!F7)</f>
        <v>58.56</v>
      </c>
      <c r="I18" s="35">
        <f>IF($H$22=1,0,[1]štafetaD!M7)</f>
        <v>10</v>
      </c>
      <c r="J18" s="34">
        <f>IF($J$22=1,0,[1]útok!J10)</f>
        <v>27.48</v>
      </c>
      <c r="K18" s="35">
        <f>IF($K$22=1,0,[1]útok!A10)</f>
        <v>13</v>
      </c>
      <c r="L18" s="36">
        <f t="shared" si="1"/>
        <v>45</v>
      </c>
      <c r="N18" s="28">
        <f t="shared" si="2"/>
        <v>45.13</v>
      </c>
    </row>
    <row r="19" spans="1:14">
      <c r="A19" s="37">
        <f t="shared" si="0"/>
        <v>13</v>
      </c>
      <c r="B19" s="38">
        <v>5</v>
      </c>
      <c r="C19" s="39" t="s">
        <v>33</v>
      </c>
      <c r="D19" s="32">
        <f>IF(D$22=1,0,'[1]100m-d'!P10)</f>
        <v>113.46</v>
      </c>
      <c r="E19" s="33">
        <f>IF(E$22=1,0,'[1]100m-d'!O10)</f>
        <v>13</v>
      </c>
      <c r="F19" s="34">
        <f>IF(F$22=1,0,'[1]věž-d'!P10)</f>
        <v>107.66</v>
      </c>
      <c r="G19" s="35">
        <f>IF(G$22=1,0,'[1]věž-d'!O10)</f>
        <v>12</v>
      </c>
      <c r="H19" s="34">
        <f>IF($H$22=1,0,[1]štafetaD!F8)</f>
        <v>64.16</v>
      </c>
      <c r="I19" s="35">
        <f>IF($H$22=1,0,[1]štafetaD!M8)</f>
        <v>14</v>
      </c>
      <c r="J19" s="34">
        <f>IF($J$22=1,0,[1]útok!J11)</f>
        <v>26.47</v>
      </c>
      <c r="K19" s="35">
        <f>IF($K$22=1,0,[1]útok!A11)</f>
        <v>11</v>
      </c>
      <c r="L19" s="36">
        <f t="shared" si="1"/>
        <v>50</v>
      </c>
      <c r="N19" s="28">
        <f t="shared" si="2"/>
        <v>50.11</v>
      </c>
    </row>
    <row r="20" spans="1:14">
      <c r="A20" s="37">
        <f t="shared" si="0"/>
        <v>14</v>
      </c>
      <c r="B20" s="38">
        <v>3</v>
      </c>
      <c r="C20" s="39" t="s">
        <v>36</v>
      </c>
      <c r="D20" s="32">
        <f>IF(D$22=1,0,'[1]100m-d'!P8)</f>
        <v>115.91000000000001</v>
      </c>
      <c r="E20" s="33">
        <f>IF(E$22=1,0,'[1]100m-d'!O8)</f>
        <v>14</v>
      </c>
      <c r="F20" s="34">
        <f>IF(F$22=1,0,'[1]věž-d'!P8)</f>
        <v>999</v>
      </c>
      <c r="G20" s="35">
        <f>IF(G$22=1,0,'[1]věž-d'!O8)</f>
        <v>15</v>
      </c>
      <c r="H20" s="34">
        <f>IF($H$22=1,0,[1]štafetaD!F6)</f>
        <v>64.069999999999993</v>
      </c>
      <c r="I20" s="35">
        <f>IF($H$22=1,0,[1]štafetaD!M6)</f>
        <v>13</v>
      </c>
      <c r="J20" s="34">
        <f>IF($J$22=1,0,[1]útok!J9)</f>
        <v>26.73</v>
      </c>
      <c r="K20" s="35">
        <f>IF($K$22=1,0,[1]útok!A9)</f>
        <v>12</v>
      </c>
      <c r="L20" s="36">
        <f t="shared" si="1"/>
        <v>54</v>
      </c>
      <c r="N20" s="28">
        <f t="shared" si="2"/>
        <v>54.12</v>
      </c>
    </row>
    <row r="21" spans="1:14" ht="13.5" thickBot="1">
      <c r="A21" s="40">
        <f t="shared" si="0"/>
        <v>15</v>
      </c>
      <c r="B21" s="41">
        <v>9</v>
      </c>
      <c r="C21" s="42" t="s">
        <v>35</v>
      </c>
      <c r="D21" s="43">
        <f>IF(D$22=1,0,'[1]100m-d'!P14)</f>
        <v>121.59</v>
      </c>
      <c r="E21" s="44">
        <f>IF(E$22=1,0,'[1]100m-d'!O14)</f>
        <v>15</v>
      </c>
      <c r="F21" s="45">
        <f>IF(F$22=1,0,'[1]věž-d'!P14)</f>
        <v>115.19</v>
      </c>
      <c r="G21" s="46">
        <f>IF(G$22=1,0,'[1]věž-d'!O14)</f>
        <v>14</v>
      </c>
      <c r="H21" s="45">
        <f>IF($H$22=1,0,[1]štafetaD!F12)</f>
        <v>70.180000000000007</v>
      </c>
      <c r="I21" s="46">
        <f>IF($H$22=1,0,[1]štafetaD!M12)</f>
        <v>15</v>
      </c>
      <c r="J21" s="45">
        <f>IF($J$22=1,0,[1]útok!J15)</f>
        <v>31.23</v>
      </c>
      <c r="K21" s="46">
        <f>IF($K$22=1,0,[1]útok!A15)</f>
        <v>15</v>
      </c>
      <c r="L21" s="47">
        <f t="shared" si="1"/>
        <v>59</v>
      </c>
      <c r="N21" s="28">
        <f t="shared" si="2"/>
        <v>59.15</v>
      </c>
    </row>
    <row r="22" spans="1:14">
      <c r="D22" s="48"/>
      <c r="E22" s="48"/>
      <c r="F22" s="48"/>
      <c r="G22" s="48"/>
      <c r="H22" s="48"/>
      <c r="I22" s="48"/>
      <c r="J22" s="48"/>
      <c r="K22" s="48"/>
    </row>
  </sheetData>
  <sortState ref="A7:L21">
    <sortCondition ref="A7"/>
  </sortState>
  <conditionalFormatting sqref="D7:L21">
    <cfRule type="cellIs" dxfId="1" priority="1" stopIfTrue="1" operator="equal">
      <formula>0</formula>
    </cfRule>
  </conditionalFormatting>
  <pageMargins left="0.78740157480314965" right="0.78740157480314965" top="0.59055118110236227" bottom="0.59055118110236227" header="0.51181102362204722" footer="0.51181102362204722"/>
  <pageSetup paperSize="9" scale="11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I35"/>
  <sheetViews>
    <sheetView zoomScale="115" zoomScaleNormal="115" workbookViewId="0">
      <selection activeCell="H10" sqref="H10"/>
    </sheetView>
  </sheetViews>
  <sheetFormatPr defaultRowHeight="12.75"/>
  <cols>
    <col min="3" max="3" width="6.28515625" bestFit="1" customWidth="1"/>
    <col min="4" max="4" width="4.5703125" bestFit="1" customWidth="1"/>
    <col min="5" max="5" width="26.5703125" bestFit="1" customWidth="1"/>
    <col min="6" max="6" width="7" bestFit="1" customWidth="1"/>
    <col min="9" max="9" width="0" hidden="1" customWidth="1"/>
  </cols>
  <sheetData>
    <row r="1" spans="2:9" ht="15.75">
      <c r="E1" s="10" t="s">
        <v>0</v>
      </c>
    </row>
    <row r="2" spans="2:9">
      <c r="E2" s="3" t="s">
        <v>1</v>
      </c>
    </row>
    <row r="3" spans="2:9">
      <c r="E3" s="1" t="s">
        <v>50</v>
      </c>
    </row>
    <row r="5" spans="2:9">
      <c r="B5" s="5" t="s">
        <v>4</v>
      </c>
      <c r="C5" s="5" t="s">
        <v>42</v>
      </c>
      <c r="D5" s="5" t="s">
        <v>5</v>
      </c>
      <c r="E5" s="5" t="s">
        <v>7</v>
      </c>
      <c r="F5" s="5" t="s">
        <v>14</v>
      </c>
      <c r="G5" s="5" t="s">
        <v>18</v>
      </c>
    </row>
    <row r="6" spans="2:9">
      <c r="B6" s="65">
        <f t="shared" ref="B6:B35" si="0">IF(I6=99.99,30,RANK(G6,($G$6:$G$35),1))</f>
        <v>1</v>
      </c>
      <c r="C6" s="65">
        <v>1</v>
      </c>
      <c r="D6" s="65">
        <v>27</v>
      </c>
      <c r="E6" s="65" t="s">
        <v>26</v>
      </c>
      <c r="F6" s="65" t="s">
        <v>52</v>
      </c>
      <c r="G6" s="66">
        <v>53.43</v>
      </c>
      <c r="I6">
        <f>IF(OR(G6="dnf",G6="dns",G6="dq",G6=0),99.99,G6)</f>
        <v>53.43</v>
      </c>
    </row>
    <row r="7" spans="2:9">
      <c r="B7" s="65">
        <f t="shared" si="0"/>
        <v>2</v>
      </c>
      <c r="C7" s="65">
        <v>1</v>
      </c>
      <c r="D7" s="65">
        <v>17</v>
      </c>
      <c r="E7" s="65" t="s">
        <v>25</v>
      </c>
      <c r="F7" s="65" t="s">
        <v>52</v>
      </c>
      <c r="G7" s="66">
        <v>54.61</v>
      </c>
      <c r="I7">
        <f t="shared" ref="I7:I35" si="1">IF(OR(G7="dnf",G7="dns",G7="dq",G7=0),99.99,G7)</f>
        <v>54.61</v>
      </c>
    </row>
    <row r="8" spans="2:9">
      <c r="B8" s="65">
        <f t="shared" si="0"/>
        <v>3</v>
      </c>
      <c r="C8" s="65">
        <v>1</v>
      </c>
      <c r="D8" s="65">
        <v>29</v>
      </c>
      <c r="E8" s="65" t="s">
        <v>23</v>
      </c>
      <c r="F8" s="65" t="s">
        <v>52</v>
      </c>
      <c r="G8" s="66">
        <v>55.1</v>
      </c>
      <c r="I8">
        <f t="shared" si="1"/>
        <v>55.1</v>
      </c>
    </row>
    <row r="9" spans="2:9">
      <c r="B9" s="65">
        <f t="shared" si="0"/>
        <v>4</v>
      </c>
      <c r="C9" s="65">
        <v>2</v>
      </c>
      <c r="D9" s="65">
        <v>2</v>
      </c>
      <c r="E9" s="65" t="s">
        <v>25</v>
      </c>
      <c r="F9" s="65" t="s">
        <v>51</v>
      </c>
      <c r="G9" s="66">
        <v>55.52</v>
      </c>
      <c r="I9">
        <f t="shared" si="1"/>
        <v>55.52</v>
      </c>
    </row>
    <row r="10" spans="2:9">
      <c r="B10" s="65">
        <f t="shared" si="0"/>
        <v>5</v>
      </c>
      <c r="C10" s="65">
        <v>1</v>
      </c>
      <c r="D10" s="65">
        <v>7</v>
      </c>
      <c r="E10" s="65" t="s">
        <v>22</v>
      </c>
      <c r="F10" s="65" t="s">
        <v>51</v>
      </c>
      <c r="G10" s="66">
        <v>56.38</v>
      </c>
      <c r="I10">
        <f t="shared" si="1"/>
        <v>56.38</v>
      </c>
    </row>
    <row r="11" spans="2:9">
      <c r="B11" s="65">
        <f t="shared" si="0"/>
        <v>6</v>
      </c>
      <c r="C11" s="65">
        <v>2</v>
      </c>
      <c r="D11" s="65">
        <v>12</v>
      </c>
      <c r="E11" s="65" t="s">
        <v>26</v>
      </c>
      <c r="F11" s="65" t="s">
        <v>51</v>
      </c>
      <c r="G11" s="66">
        <v>57.11</v>
      </c>
      <c r="I11">
        <f t="shared" si="1"/>
        <v>57.11</v>
      </c>
    </row>
    <row r="12" spans="2:9">
      <c r="B12" s="65">
        <f t="shared" si="0"/>
        <v>7</v>
      </c>
      <c r="C12" s="65">
        <v>2</v>
      </c>
      <c r="D12" s="65">
        <v>6</v>
      </c>
      <c r="E12" s="65" t="s">
        <v>24</v>
      </c>
      <c r="F12" s="65" t="s">
        <v>51</v>
      </c>
      <c r="G12" s="66">
        <v>57.46</v>
      </c>
      <c r="I12">
        <f t="shared" si="1"/>
        <v>57.46</v>
      </c>
    </row>
    <row r="13" spans="2:9">
      <c r="B13" s="65">
        <f t="shared" si="0"/>
        <v>8</v>
      </c>
      <c r="C13" s="65">
        <v>1</v>
      </c>
      <c r="D13" s="65">
        <v>25</v>
      </c>
      <c r="E13" s="65" t="s">
        <v>30</v>
      </c>
      <c r="F13" s="65" t="s">
        <v>52</v>
      </c>
      <c r="G13" s="66">
        <v>57.7</v>
      </c>
      <c r="I13">
        <f t="shared" si="1"/>
        <v>57.7</v>
      </c>
    </row>
    <row r="14" spans="2:9">
      <c r="B14" s="65">
        <f t="shared" si="0"/>
        <v>9</v>
      </c>
      <c r="C14" s="65">
        <v>1</v>
      </c>
      <c r="D14" s="65">
        <v>23</v>
      </c>
      <c r="E14" s="65" t="s">
        <v>31</v>
      </c>
      <c r="F14" s="65" t="s">
        <v>52</v>
      </c>
      <c r="G14" s="66">
        <v>57.74</v>
      </c>
      <c r="I14">
        <f t="shared" si="1"/>
        <v>57.74</v>
      </c>
    </row>
    <row r="15" spans="2:9">
      <c r="B15" s="65">
        <f t="shared" si="0"/>
        <v>10</v>
      </c>
      <c r="C15" s="65">
        <v>1</v>
      </c>
      <c r="D15" s="65">
        <v>21</v>
      </c>
      <c r="E15" s="65" t="s">
        <v>24</v>
      </c>
      <c r="F15" s="65" t="s">
        <v>52</v>
      </c>
      <c r="G15" s="66">
        <v>58.08</v>
      </c>
      <c r="I15">
        <f t="shared" si="1"/>
        <v>58.08</v>
      </c>
    </row>
    <row r="16" spans="2:9">
      <c r="B16" s="65">
        <f t="shared" si="0"/>
        <v>11</v>
      </c>
      <c r="C16" s="65">
        <v>2</v>
      </c>
      <c r="D16" s="65">
        <v>26</v>
      </c>
      <c r="E16" s="65" t="s">
        <v>34</v>
      </c>
      <c r="F16" s="65" t="s">
        <v>52</v>
      </c>
      <c r="G16" s="66">
        <v>58.4</v>
      </c>
      <c r="I16">
        <f t="shared" si="1"/>
        <v>58.4</v>
      </c>
    </row>
    <row r="17" spans="2:9">
      <c r="B17" s="65">
        <f t="shared" si="0"/>
        <v>12</v>
      </c>
      <c r="C17" s="65">
        <v>2</v>
      </c>
      <c r="D17" s="65">
        <v>16</v>
      </c>
      <c r="E17" s="65" t="s">
        <v>29</v>
      </c>
      <c r="F17" s="65" t="s">
        <v>52</v>
      </c>
      <c r="G17" s="66">
        <v>58.53</v>
      </c>
      <c r="I17">
        <f t="shared" si="1"/>
        <v>58.53</v>
      </c>
    </row>
    <row r="18" spans="2:9">
      <c r="B18" s="65">
        <f t="shared" si="0"/>
        <v>13</v>
      </c>
      <c r="C18" s="65">
        <v>1</v>
      </c>
      <c r="D18" s="65">
        <v>19</v>
      </c>
      <c r="E18" s="65" t="s">
        <v>32</v>
      </c>
      <c r="F18" s="65" t="s">
        <v>52</v>
      </c>
      <c r="G18" s="66">
        <v>58.56</v>
      </c>
      <c r="I18">
        <f t="shared" si="1"/>
        <v>58.56</v>
      </c>
    </row>
    <row r="19" spans="2:9">
      <c r="B19" s="65">
        <f t="shared" si="0"/>
        <v>14</v>
      </c>
      <c r="C19" s="65">
        <v>1</v>
      </c>
      <c r="D19" s="65">
        <v>15</v>
      </c>
      <c r="E19" s="65" t="s">
        <v>27</v>
      </c>
      <c r="F19" s="65" t="s">
        <v>51</v>
      </c>
      <c r="G19" s="66">
        <v>58.93</v>
      </c>
      <c r="I19">
        <f t="shared" si="1"/>
        <v>58.93</v>
      </c>
    </row>
    <row r="20" spans="2:9">
      <c r="B20" s="65">
        <f t="shared" si="0"/>
        <v>15</v>
      </c>
      <c r="C20" s="65">
        <v>2</v>
      </c>
      <c r="D20" s="65">
        <v>14</v>
      </c>
      <c r="E20" s="65" t="s">
        <v>23</v>
      </c>
      <c r="F20" s="65" t="s">
        <v>51</v>
      </c>
      <c r="G20" s="66">
        <v>59.19</v>
      </c>
      <c r="I20">
        <f t="shared" si="1"/>
        <v>59.19</v>
      </c>
    </row>
    <row r="21" spans="2:9">
      <c r="B21" s="65">
        <f t="shared" si="0"/>
        <v>16</v>
      </c>
      <c r="C21" s="65">
        <v>2</v>
      </c>
      <c r="D21" s="65">
        <v>30</v>
      </c>
      <c r="E21" s="65" t="s">
        <v>27</v>
      </c>
      <c r="F21" s="65" t="s">
        <v>52</v>
      </c>
      <c r="G21" s="66">
        <v>59.25</v>
      </c>
      <c r="I21">
        <f t="shared" si="1"/>
        <v>59.25</v>
      </c>
    </row>
    <row r="22" spans="2:9">
      <c r="B22" s="65">
        <f t="shared" si="0"/>
        <v>17</v>
      </c>
      <c r="C22" s="65">
        <v>2</v>
      </c>
      <c r="D22" s="65">
        <v>10</v>
      </c>
      <c r="E22" s="65" t="s">
        <v>30</v>
      </c>
      <c r="F22" s="65" t="s">
        <v>51</v>
      </c>
      <c r="G22" s="66">
        <v>60.62</v>
      </c>
      <c r="I22">
        <f t="shared" si="1"/>
        <v>60.62</v>
      </c>
    </row>
    <row r="23" spans="2:9">
      <c r="B23" s="65">
        <f t="shared" si="0"/>
        <v>18</v>
      </c>
      <c r="C23" s="65">
        <v>1</v>
      </c>
      <c r="D23" s="65">
        <v>1</v>
      </c>
      <c r="E23" s="65" t="s">
        <v>29</v>
      </c>
      <c r="F23" s="65" t="s">
        <v>51</v>
      </c>
      <c r="G23" s="66">
        <v>61.5</v>
      </c>
      <c r="I23">
        <f t="shared" si="1"/>
        <v>61.5</v>
      </c>
    </row>
    <row r="24" spans="2:9">
      <c r="B24" s="65">
        <f t="shared" si="0"/>
        <v>19</v>
      </c>
      <c r="C24" s="65">
        <v>1</v>
      </c>
      <c r="D24" s="65">
        <v>13</v>
      </c>
      <c r="E24" s="65" t="s">
        <v>28</v>
      </c>
      <c r="F24" s="65" t="s">
        <v>51</v>
      </c>
      <c r="G24" s="66">
        <v>63.11</v>
      </c>
      <c r="I24">
        <f t="shared" si="1"/>
        <v>63.11</v>
      </c>
    </row>
    <row r="25" spans="2:9">
      <c r="B25" s="65">
        <f t="shared" si="0"/>
        <v>20</v>
      </c>
      <c r="C25" s="65">
        <v>2</v>
      </c>
      <c r="D25" s="65">
        <v>8</v>
      </c>
      <c r="E25" s="65" t="s">
        <v>31</v>
      </c>
      <c r="F25" s="65" t="s">
        <v>51</v>
      </c>
      <c r="G25" s="66">
        <v>63.79</v>
      </c>
      <c r="I25">
        <f t="shared" si="1"/>
        <v>63.79</v>
      </c>
    </row>
    <row r="26" spans="2:9">
      <c r="B26" s="65">
        <f t="shared" si="0"/>
        <v>21</v>
      </c>
      <c r="C26" s="65">
        <v>2</v>
      </c>
      <c r="D26" s="65">
        <v>18</v>
      </c>
      <c r="E26" s="65" t="s">
        <v>36</v>
      </c>
      <c r="F26" s="65" t="s">
        <v>52</v>
      </c>
      <c r="G26" s="66">
        <v>64.069999999999993</v>
      </c>
      <c r="I26">
        <f t="shared" si="1"/>
        <v>64.069999999999993</v>
      </c>
    </row>
    <row r="27" spans="2:9">
      <c r="B27" s="65">
        <f t="shared" si="0"/>
        <v>22</v>
      </c>
      <c r="C27" s="65">
        <v>2</v>
      </c>
      <c r="D27" s="65">
        <v>20</v>
      </c>
      <c r="E27" s="65" t="s">
        <v>33</v>
      </c>
      <c r="F27" s="65" t="s">
        <v>52</v>
      </c>
      <c r="G27" s="66">
        <v>64.16</v>
      </c>
      <c r="I27">
        <f t="shared" si="1"/>
        <v>64.16</v>
      </c>
    </row>
    <row r="28" spans="2:9">
      <c r="B28" s="65">
        <f t="shared" si="0"/>
        <v>23</v>
      </c>
      <c r="C28" s="65">
        <v>1</v>
      </c>
      <c r="D28" s="65">
        <v>5</v>
      </c>
      <c r="E28" s="65" t="s">
        <v>33</v>
      </c>
      <c r="F28" s="65" t="s">
        <v>51</v>
      </c>
      <c r="G28" s="66">
        <v>64.930000000000007</v>
      </c>
      <c r="I28">
        <f t="shared" si="1"/>
        <v>64.930000000000007</v>
      </c>
    </row>
    <row r="29" spans="2:9">
      <c r="B29" s="65">
        <f t="shared" si="0"/>
        <v>24</v>
      </c>
      <c r="C29" s="65">
        <v>2</v>
      </c>
      <c r="D29" s="65">
        <v>28</v>
      </c>
      <c r="E29" s="65" t="s">
        <v>28</v>
      </c>
      <c r="F29" s="65" t="s">
        <v>52</v>
      </c>
      <c r="G29" s="66">
        <v>67.040000000000006</v>
      </c>
      <c r="I29">
        <f t="shared" si="1"/>
        <v>67.040000000000006</v>
      </c>
    </row>
    <row r="30" spans="2:9">
      <c r="B30" s="65">
        <f t="shared" si="0"/>
        <v>25</v>
      </c>
      <c r="C30" s="65">
        <v>2</v>
      </c>
      <c r="D30" s="65">
        <v>24</v>
      </c>
      <c r="E30" s="65" t="s">
        <v>35</v>
      </c>
      <c r="F30" s="65" t="s">
        <v>52</v>
      </c>
      <c r="G30" s="66">
        <v>70.180000000000007</v>
      </c>
      <c r="I30">
        <f t="shared" si="1"/>
        <v>70.180000000000007</v>
      </c>
    </row>
    <row r="31" spans="2:9">
      <c r="B31" s="65">
        <f t="shared" si="0"/>
        <v>26</v>
      </c>
      <c r="C31" s="65">
        <v>1</v>
      </c>
      <c r="D31" s="65">
        <v>3</v>
      </c>
      <c r="E31" s="65" t="s">
        <v>36</v>
      </c>
      <c r="F31" s="65" t="s">
        <v>51</v>
      </c>
      <c r="G31" s="66">
        <v>70.61</v>
      </c>
      <c r="I31">
        <f t="shared" si="1"/>
        <v>70.61</v>
      </c>
    </row>
    <row r="32" spans="2:9">
      <c r="B32" s="65">
        <f t="shared" si="0"/>
        <v>30</v>
      </c>
      <c r="C32" s="65">
        <v>2</v>
      </c>
      <c r="D32" s="65">
        <v>4</v>
      </c>
      <c r="E32" s="65" t="s">
        <v>32</v>
      </c>
      <c r="F32" s="65" t="s">
        <v>51</v>
      </c>
      <c r="G32" s="66">
        <v>99.99</v>
      </c>
      <c r="I32">
        <f t="shared" si="1"/>
        <v>99.99</v>
      </c>
    </row>
    <row r="33" spans="2:9">
      <c r="B33" s="65">
        <f t="shared" si="0"/>
        <v>30</v>
      </c>
      <c r="C33" s="65">
        <v>1</v>
      </c>
      <c r="D33" s="65">
        <v>9</v>
      </c>
      <c r="E33" s="65" t="s">
        <v>35</v>
      </c>
      <c r="F33" s="65" t="s">
        <v>51</v>
      </c>
      <c r="G33" s="66">
        <v>99.99</v>
      </c>
      <c r="I33">
        <f t="shared" si="1"/>
        <v>99.99</v>
      </c>
    </row>
    <row r="34" spans="2:9">
      <c r="B34" s="65">
        <f t="shared" si="0"/>
        <v>30</v>
      </c>
      <c r="C34" s="65">
        <v>1</v>
      </c>
      <c r="D34" s="65">
        <v>11</v>
      </c>
      <c r="E34" s="65" t="s">
        <v>34</v>
      </c>
      <c r="F34" s="65" t="s">
        <v>51</v>
      </c>
      <c r="G34" s="66">
        <v>99.99</v>
      </c>
      <c r="I34">
        <f t="shared" si="1"/>
        <v>99.99</v>
      </c>
    </row>
    <row r="35" spans="2:9">
      <c r="B35" s="65">
        <f t="shared" si="0"/>
        <v>30</v>
      </c>
      <c r="C35" s="65">
        <v>2</v>
      </c>
      <c r="D35" s="65">
        <v>22</v>
      </c>
      <c r="E35" s="65" t="s">
        <v>22</v>
      </c>
      <c r="F35" s="65" t="s">
        <v>52</v>
      </c>
      <c r="G35" s="66">
        <v>99.99</v>
      </c>
      <c r="I35">
        <f t="shared" si="1"/>
        <v>99.99</v>
      </c>
    </row>
  </sheetData>
  <sortState ref="B6:G35">
    <sortCondition ref="B6"/>
  </sortState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3">
    <tabColor indexed="11"/>
  </sheetPr>
  <dimension ref="A1:I29"/>
  <sheetViews>
    <sheetView workbookViewId="0">
      <selection activeCell="J22" sqref="J22"/>
    </sheetView>
  </sheetViews>
  <sheetFormatPr defaultRowHeight="12.75"/>
  <cols>
    <col min="1" max="1" width="2" style="49" bestFit="1" customWidth="1"/>
    <col min="3" max="3" width="6.28515625" style="1" bestFit="1" customWidth="1"/>
    <col min="4" max="4" width="20" bestFit="1" customWidth="1"/>
    <col min="5" max="5" width="27.28515625" customWidth="1"/>
    <col min="6" max="6" width="18.7109375" bestFit="1" customWidth="1"/>
    <col min="7" max="7" width="10.42578125" bestFit="1" customWidth="1"/>
    <col min="9" max="9" width="0" hidden="1" customWidth="1"/>
  </cols>
  <sheetData>
    <row r="1" spans="1:9" ht="15.75">
      <c r="E1" s="10" t="s">
        <v>37</v>
      </c>
    </row>
    <row r="2" spans="1:9" ht="15.75">
      <c r="E2" s="10" t="s">
        <v>0</v>
      </c>
    </row>
    <row r="3" spans="1:9">
      <c r="E3" s="3" t="s">
        <v>1</v>
      </c>
    </row>
    <row r="4" spans="1:9">
      <c r="E4" s="3" t="s">
        <v>48</v>
      </c>
    </row>
    <row r="5" spans="1:9">
      <c r="E5" s="3" t="s">
        <v>39</v>
      </c>
    </row>
    <row r="6" spans="1:9">
      <c r="E6" s="3" t="s">
        <v>40</v>
      </c>
    </row>
    <row r="8" spans="1:9">
      <c r="B8" s="50" t="s">
        <v>41</v>
      </c>
      <c r="C8" s="51"/>
      <c r="D8" s="52"/>
      <c r="E8" s="52"/>
      <c r="F8" s="52"/>
      <c r="G8" s="52"/>
    </row>
    <row r="9" spans="1:9">
      <c r="B9" s="53" t="s">
        <v>4</v>
      </c>
      <c r="C9" s="53" t="s">
        <v>42</v>
      </c>
      <c r="D9" s="53" t="s">
        <v>6</v>
      </c>
      <c r="E9" s="53" t="s">
        <v>7</v>
      </c>
      <c r="F9" s="53" t="s">
        <v>43</v>
      </c>
      <c r="G9" s="53" t="s">
        <v>44</v>
      </c>
    </row>
    <row r="10" spans="1:9">
      <c r="A10" s="49">
        <v>5</v>
      </c>
      <c r="B10" s="53">
        <f>RANK(I10,$I$10:$I$21,1)</f>
        <v>7</v>
      </c>
      <c r="C10" s="7">
        <v>1</v>
      </c>
      <c r="D10" s="7" t="str">
        <f>VLOOKUP(A10,'[1]100mproSF'!$A$3:$M$22,3,FALSE)</f>
        <v>Martin LIDMILA</v>
      </c>
      <c r="E10" s="64" t="str">
        <f>VLOOKUP(A10,'[1]100mproSF'!$A$3:$M$22,4,FALSE)</f>
        <v>Zbožnov</v>
      </c>
      <c r="F10" s="8">
        <f>VLOOKUP(A10,'[1]100mproSF'!$A$3:$M$22,13,FALSE)</f>
        <v>15.9701644</v>
      </c>
      <c r="G10" s="7">
        <v>99.99</v>
      </c>
      <c r="I10">
        <f>G10+F10*0.0001</f>
        <v>99.991597016439997</v>
      </c>
    </row>
    <row r="11" spans="1:9">
      <c r="A11" s="49">
        <v>1</v>
      </c>
      <c r="B11" s="53">
        <f>RANK(I11,$I$10:$I$21,1)</f>
        <v>5</v>
      </c>
      <c r="C11" s="7">
        <v>2</v>
      </c>
      <c r="D11" s="7" t="str">
        <f>VLOOKUP(A11,'[1]100mproSF'!$A$3:$M$22,3,FALSE)</f>
        <v>Pavel KRPEC</v>
      </c>
      <c r="E11" s="64" t="str">
        <f>VLOOKUP(A11,'[1]100mproSF'!$A$3:$M$22,4,FALSE)</f>
        <v>HZS Moravskoslezského kraje</v>
      </c>
      <c r="F11" s="8">
        <f>VLOOKUP(A11,'[1]100mproSF'!$A$3:$M$22,13,FALSE)</f>
        <v>15.700194999999999</v>
      </c>
      <c r="G11" s="7">
        <v>99.99</v>
      </c>
      <c r="I11">
        <f>G11+F11*0.0001</f>
        <v>99.991570019499989</v>
      </c>
    </row>
    <row r="12" spans="1:9">
      <c r="A12" s="49">
        <v>4</v>
      </c>
      <c r="B12" s="53">
        <f>RANK(I12,$I$10:$I$21,1)</f>
        <v>1</v>
      </c>
      <c r="C12" s="7">
        <v>3</v>
      </c>
      <c r="D12" s="7" t="str">
        <f>VLOOKUP(A12,'[1]100mproSF'!$A$3:$M$22,3,FALSE)</f>
        <v>Radek ŠUBA</v>
      </c>
      <c r="E12" s="64" t="str">
        <f>VLOOKUP(A12,'[1]100mproSF'!$A$3:$M$22,4,FALSE)</f>
        <v>HZS Zlínského kraje</v>
      </c>
      <c r="F12" s="8">
        <f>VLOOKUP(A12,'[1]100mproSF'!$A$3:$M$22,13,FALSE)</f>
        <v>15.960161900000001</v>
      </c>
      <c r="G12" s="7">
        <v>16.02</v>
      </c>
      <c r="I12">
        <f>G12+F12*0.0001</f>
        <v>16.021596016189999</v>
      </c>
    </row>
    <row r="13" spans="1:9">
      <c r="A13" s="49">
        <v>8</v>
      </c>
      <c r="B13" s="53">
        <f>RANK(I13,$I$10:$I$21,1)</f>
        <v>2</v>
      </c>
      <c r="C13" s="7">
        <v>4</v>
      </c>
      <c r="D13" s="7" t="str">
        <f>VLOOKUP(A13,'[1]100mproSF'!$A$3:$M$22,3,FALSE)</f>
        <v>Tomáš VLČEK</v>
      </c>
      <c r="E13" s="64" t="str">
        <f>VLOOKUP(A13,'[1]100mproSF'!$A$3:$M$22,4,FALSE)</f>
        <v>Lhenice</v>
      </c>
      <c r="F13" s="8">
        <f>VLOOKUP(A13,'[1]100mproSF'!$A$3:$M$22,13,FALSE)</f>
        <v>16.260175200000003</v>
      </c>
      <c r="G13" s="7">
        <v>16.02</v>
      </c>
      <c r="I13">
        <f>G13+F13*0.0001</f>
        <v>16.021626017519999</v>
      </c>
    </row>
    <row r="14" spans="1:9">
      <c r="B14" s="57"/>
      <c r="F14" s="1"/>
      <c r="G14" s="1"/>
    </row>
    <row r="15" spans="1:9">
      <c r="B15" s="57"/>
      <c r="F15" s="1"/>
      <c r="G15" s="1"/>
    </row>
    <row r="16" spans="1:9">
      <c r="B16" s="50" t="s">
        <v>45</v>
      </c>
      <c r="C16" s="51"/>
      <c r="D16" s="52"/>
      <c r="E16" s="52"/>
      <c r="F16" s="52"/>
      <c r="G16" s="51"/>
    </row>
    <row r="17" spans="1:9">
      <c r="B17" s="53" t="s">
        <v>4</v>
      </c>
      <c r="C17" s="53" t="s">
        <v>42</v>
      </c>
      <c r="D17" s="53" t="s">
        <v>6</v>
      </c>
      <c r="E17" s="53" t="s">
        <v>7</v>
      </c>
      <c r="F17" s="53" t="s">
        <v>43</v>
      </c>
      <c r="G17" s="53" t="s">
        <v>44</v>
      </c>
    </row>
    <row r="18" spans="1:9">
      <c r="A18" s="49">
        <v>6</v>
      </c>
      <c r="B18" s="53">
        <f>RANK(I18,$I$10:$I$21,1)</f>
        <v>8</v>
      </c>
      <c r="C18" s="7">
        <v>1</v>
      </c>
      <c r="D18" s="7" t="str">
        <f>VLOOKUP(A18,'[1]100mproSF'!$A$3:$M$22,3,FALSE)</f>
        <v>David DOPIRÁK</v>
      </c>
      <c r="E18" s="64" t="str">
        <f>VLOOKUP(A18,'[1]100mproSF'!$A$3:$M$22,4,FALSE)</f>
        <v>HZS Moravskoslezského kraje</v>
      </c>
      <c r="F18" s="8">
        <f>VLOOKUP(A18,'[1]100mproSF'!$A$3:$M$22,13,FALSE)</f>
        <v>15.9901654</v>
      </c>
      <c r="G18" s="7">
        <v>99.99</v>
      </c>
      <c r="I18">
        <f>G18+F18*0.0001</f>
        <v>99.991599016539993</v>
      </c>
    </row>
    <row r="19" spans="1:9">
      <c r="A19" s="49">
        <v>2</v>
      </c>
      <c r="B19" s="53">
        <f>RANK(I19,$I$10:$I$21,1)</f>
        <v>6</v>
      </c>
      <c r="C19" s="7">
        <v>2</v>
      </c>
      <c r="D19" s="7" t="str">
        <f>VLOOKUP(A19,'[1]100mproSF'!$A$3:$M$22,3,FALSE)</f>
        <v>Jan GÁŠEK</v>
      </c>
      <c r="E19" s="64" t="str">
        <f>VLOOKUP(A19,'[1]100mproSF'!$A$3:$M$22,4,FALSE)</f>
        <v>Juřinka</v>
      </c>
      <c r="F19" s="8">
        <f>VLOOKUP(A19,'[1]100mproSF'!$A$3:$M$22,13,FALSE)</f>
        <v>15.760162599999999</v>
      </c>
      <c r="G19" s="7">
        <v>99.99</v>
      </c>
      <c r="I19">
        <f>G19+F19*0.0001</f>
        <v>99.991576016259998</v>
      </c>
    </row>
    <row r="20" spans="1:9">
      <c r="A20" s="49">
        <v>3</v>
      </c>
      <c r="B20" s="53">
        <f>RANK(I20,$I$10:$I$21,1)</f>
        <v>4</v>
      </c>
      <c r="C20" s="7">
        <v>3</v>
      </c>
      <c r="D20" s="7" t="str">
        <f>VLOOKUP(A20,'[1]100mproSF'!$A$3:$M$22,3,FALSE)</f>
        <v>Jakub PĚKNÝ</v>
      </c>
      <c r="E20" s="64" t="str">
        <f>VLOOKUP(A20,'[1]100mproSF'!$A$3:$M$22,4,FALSE)</f>
        <v>HZS Ústeckého kraje</v>
      </c>
      <c r="F20" s="8">
        <f>VLOOKUP(A20,'[1]100mproSF'!$A$3:$M$22,13,FALSE)</f>
        <v>15.870164099999998</v>
      </c>
      <c r="G20" s="7">
        <v>16.690000000000001</v>
      </c>
      <c r="I20">
        <f>G20+F20*0.0001</f>
        <v>16.691587016410001</v>
      </c>
    </row>
    <row r="21" spans="1:9">
      <c r="A21" s="49">
        <v>7</v>
      </c>
      <c r="B21" s="53">
        <f>RANK(I21,$I$10:$I$21,1)</f>
        <v>3</v>
      </c>
      <c r="C21" s="7">
        <v>4</v>
      </c>
      <c r="D21" s="7" t="str">
        <f>VLOOKUP(A21,'[1]100mproSF'!$A$3:$M$22,3,FALSE)</f>
        <v>Petr MAŘAN</v>
      </c>
      <c r="E21" s="64" t="str">
        <f>VLOOKUP(A21,'[1]100mproSF'!$A$3:$M$22,4,FALSE)</f>
        <v>HZS Královéhradeckého kraje</v>
      </c>
      <c r="F21" s="8">
        <f>VLOOKUP(A21,'[1]100mproSF'!$A$3:$M$22,13,FALSE)</f>
        <v>16.000163799999999</v>
      </c>
      <c r="G21" s="8">
        <v>16.21</v>
      </c>
      <c r="I21">
        <f>G21+F21*0.0001</f>
        <v>16.21160001638</v>
      </c>
    </row>
    <row r="22" spans="1:9">
      <c r="G22" s="1"/>
    </row>
    <row r="23" spans="1:9">
      <c r="G23" s="1"/>
    </row>
    <row r="24" spans="1:9">
      <c r="B24" s="50" t="s">
        <v>46</v>
      </c>
      <c r="C24" s="51"/>
      <c r="D24" s="52"/>
      <c r="E24" s="52"/>
      <c r="F24" s="52"/>
      <c r="G24" s="51"/>
    </row>
    <row r="25" spans="1:9">
      <c r="B25" s="53" t="s">
        <v>4</v>
      </c>
      <c r="C25" s="53" t="s">
        <v>42</v>
      </c>
      <c r="D25" s="53" t="s">
        <v>6</v>
      </c>
      <c r="E25" s="53" t="s">
        <v>7</v>
      </c>
      <c r="F25" s="53" t="s">
        <v>44</v>
      </c>
      <c r="G25" s="53" t="s">
        <v>47</v>
      </c>
    </row>
    <row r="26" spans="1:9">
      <c r="A26" s="49">
        <v>3</v>
      </c>
      <c r="B26" s="53">
        <f>RANK(I26,$I$26:$I$29,1)</f>
        <v>1</v>
      </c>
      <c r="C26" s="54">
        <v>1</v>
      </c>
      <c r="D26" s="54" t="str">
        <f>VLOOKUP(A26,$B$10:$H$21,3,FALSE)</f>
        <v>Petr MAŘAN</v>
      </c>
      <c r="E26" s="55" t="str">
        <f>VLOOKUP(A26,$B$10:$H$21,4,FALSE)</f>
        <v>HZS Královéhradeckého kraje</v>
      </c>
      <c r="F26" s="56">
        <f>VLOOKUP(A26,$B$10:$G$21,6,FALSE)</f>
        <v>16.21</v>
      </c>
      <c r="G26" s="56">
        <v>15.81</v>
      </c>
      <c r="I26">
        <f>G26+F26*0.0001</f>
        <v>15.811621000000001</v>
      </c>
    </row>
    <row r="27" spans="1:9">
      <c r="A27" s="49">
        <v>1</v>
      </c>
      <c r="B27" s="53">
        <f>RANK(I27,$I$26:$I$29,1)</f>
        <v>2</v>
      </c>
      <c r="C27" s="54">
        <v>2</v>
      </c>
      <c r="D27" s="54" t="str">
        <f>VLOOKUP(A27,$B$10:$H$21,3,FALSE)</f>
        <v>Radek ŠUBA</v>
      </c>
      <c r="E27" s="55" t="str">
        <f>VLOOKUP(A27,$B$10:$H$21,4,FALSE)</f>
        <v>HZS Zlínského kraje</v>
      </c>
      <c r="F27" s="56">
        <f>VLOOKUP(A27,$B$10:$H$21,6,FALSE)</f>
        <v>16.02</v>
      </c>
      <c r="G27" s="56">
        <v>21.23</v>
      </c>
      <c r="I27">
        <f>G27+F27*0.0001</f>
        <v>21.231601999999999</v>
      </c>
    </row>
    <row r="28" spans="1:9">
      <c r="A28" s="49">
        <v>2</v>
      </c>
      <c r="B28" s="53">
        <f>RANK(I28,$I$26:$I$29,1)</f>
        <v>3</v>
      </c>
      <c r="C28" s="54">
        <v>3</v>
      </c>
      <c r="D28" s="54" t="str">
        <f>VLOOKUP(A28,$B$10:$H$21,3,FALSE)</f>
        <v>Tomáš VLČEK</v>
      </c>
      <c r="E28" s="55" t="str">
        <f>VLOOKUP(A28,$B$10:$H$21,4,FALSE)</f>
        <v>Lhenice</v>
      </c>
      <c r="F28" s="56">
        <f>VLOOKUP(A28,$B$10:$H$21,6,FALSE)</f>
        <v>16.02</v>
      </c>
      <c r="G28" s="56">
        <v>30.09</v>
      </c>
      <c r="I28">
        <f>G28+F28*0.0001</f>
        <v>30.091601999999998</v>
      </c>
    </row>
    <row r="29" spans="1:9">
      <c r="A29" s="49">
        <v>4</v>
      </c>
      <c r="B29" s="53">
        <f>RANK(I29,$I$26:$I$29,1)</f>
        <v>4</v>
      </c>
      <c r="C29" s="54">
        <v>4</v>
      </c>
      <c r="D29" s="54" t="str">
        <f>VLOOKUP(A29,$B$10:$H$21,3,FALSE)</f>
        <v>Jakub PĚKNÝ</v>
      </c>
      <c r="E29" s="55" t="str">
        <f>VLOOKUP(A29,$B$10:$H$21,4,FALSE)</f>
        <v>HZS Ústeckého kraje</v>
      </c>
      <c r="F29" s="56">
        <f>VLOOKUP(A29,$B$10:$H$21,6,FALSE)</f>
        <v>16.690000000000001</v>
      </c>
      <c r="G29" s="56">
        <v>99.99</v>
      </c>
      <c r="I29">
        <f>G29+F29*0.0001</f>
        <v>99.991669000000002</v>
      </c>
    </row>
  </sheetData>
  <pageMargins left="0.78740157480314965" right="0.78740157480314965" top="0.98425196850393704" bottom="0.98425196850393704" header="0.51181102362204722" footer="0.51181102362204722"/>
  <pageSetup paperSize="9" scale="11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0">
    <tabColor indexed="40"/>
  </sheetPr>
  <dimension ref="A1:H94"/>
  <sheetViews>
    <sheetView workbookViewId="0">
      <pane xSplit="1" ySplit="5" topLeftCell="B6" activePane="bottomRight" state="frozen"/>
      <selection activeCell="G26" sqref="G26"/>
      <selection pane="topRight" activeCell="G26" sqref="G26"/>
      <selection pane="bottomLeft" activeCell="G26" sqref="G26"/>
      <selection pane="bottomRight" activeCell="K20" sqref="K20"/>
    </sheetView>
  </sheetViews>
  <sheetFormatPr defaultRowHeight="12.75"/>
  <cols>
    <col min="1" max="1" width="4.5703125" hidden="1" customWidth="1"/>
    <col min="2" max="2" width="7.85546875" customWidth="1"/>
    <col min="3" max="3" width="4.5703125" bestFit="1" customWidth="1"/>
    <col min="4" max="4" width="21" bestFit="1" customWidth="1"/>
    <col min="5" max="5" width="26.42578125" customWidth="1"/>
  </cols>
  <sheetData>
    <row r="1" spans="1:8" ht="15.75">
      <c r="C1" s="1"/>
      <c r="E1" s="2" t="s">
        <v>0</v>
      </c>
      <c r="F1" s="1"/>
      <c r="G1" s="1"/>
    </row>
    <row r="2" spans="1:8">
      <c r="C2" s="1"/>
      <c r="E2" s="3" t="s">
        <v>1</v>
      </c>
      <c r="F2" s="1"/>
      <c r="G2" s="1"/>
    </row>
    <row r="3" spans="1:8">
      <c r="C3" s="1"/>
      <c r="E3" s="1" t="s">
        <v>49</v>
      </c>
      <c r="F3" s="1"/>
      <c r="G3" s="1"/>
    </row>
    <row r="4" spans="1:8">
      <c r="C4" s="1"/>
      <c r="E4" s="4"/>
      <c r="F4" s="1"/>
      <c r="G4" s="1"/>
    </row>
    <row r="5" spans="1:8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12</v>
      </c>
      <c r="G5" s="5" t="s">
        <v>13</v>
      </c>
      <c r="H5" s="5" t="s">
        <v>16</v>
      </c>
    </row>
    <row r="6" spans="1:8">
      <c r="A6">
        <v>1</v>
      </c>
      <c r="B6" s="7">
        <f>VLOOKUP(A6,[1]dvojboj!$A$6:$I$155,3,FALSE)</f>
        <v>1</v>
      </c>
      <c r="C6" s="7">
        <f>VLOOKUP(A6,[1]dvojboj!$A$6:$I$155,4,FALSE)</f>
        <v>75</v>
      </c>
      <c r="D6" s="7" t="str">
        <f>VLOOKUP(A6,[1]dvojboj!$A$6:$I$155,5,FALSE)</f>
        <v>Jakub PĚKNÝ</v>
      </c>
      <c r="E6" s="7" t="str">
        <f>VLOOKUP(A6,[1]dvojboj!$A$6:$I$155,6,FALSE)</f>
        <v>HZS Ústeckého kraje</v>
      </c>
      <c r="F6" s="8">
        <f>VLOOKUP(A6,[1]dvojboj!$A$6:$I$155,7,FALSE)</f>
        <v>15.87</v>
      </c>
      <c r="G6" s="8">
        <f>VLOOKUP(A6,[1]dvojboj!$A$6:$I$155,8,FALSE)</f>
        <v>13.67</v>
      </c>
      <c r="H6" s="8">
        <f>VLOOKUP(A6,[1]dvojboj!$A$6:$I$155,9,FALSE)</f>
        <v>29.54</v>
      </c>
    </row>
    <row r="7" spans="1:8">
      <c r="A7">
        <v>2</v>
      </c>
      <c r="B7" s="7">
        <f>VLOOKUP(A7,[1]dvojboj!$A$6:$I$155,3,FALSE)</f>
        <v>2</v>
      </c>
      <c r="C7" s="7">
        <f>VLOOKUP(A7,[1]dvojboj!$A$6:$I$155,4,FALSE)</f>
        <v>67</v>
      </c>
      <c r="D7" s="7" t="str">
        <f>VLOOKUP(A7,[1]dvojboj!$A$6:$I$155,5,FALSE)</f>
        <v>Pavel KRPEC</v>
      </c>
      <c r="E7" s="7" t="str">
        <f>VLOOKUP(A7,[1]dvojboj!$A$6:$I$155,6,FALSE)</f>
        <v>HZS Moravskoslezského kraje</v>
      </c>
      <c r="F7" s="8">
        <f>VLOOKUP(A7,[1]dvojboj!$A$6:$I$155,7,FALSE)</f>
        <v>15.7</v>
      </c>
      <c r="G7" s="8">
        <f>VLOOKUP(A7,[1]dvojboj!$A$6:$I$155,8,FALSE)</f>
        <v>14.63</v>
      </c>
      <c r="H7" s="8">
        <f>VLOOKUP(A7,[1]dvojboj!$A$6:$I$155,9,FALSE)</f>
        <v>30.33</v>
      </c>
    </row>
    <row r="8" spans="1:8">
      <c r="A8">
        <v>3</v>
      </c>
      <c r="B8" s="7">
        <f>VLOOKUP(A8,[1]dvojboj!$A$6:$I$155,3,FALSE)</f>
        <v>3</v>
      </c>
      <c r="C8" s="7">
        <f>VLOOKUP(A8,[1]dvojboj!$A$6:$I$155,4,FALSE)</f>
        <v>61</v>
      </c>
      <c r="D8" s="7" t="str">
        <f>VLOOKUP(A8,[1]dvojboj!$A$6:$I$155,5,FALSE)</f>
        <v>Kamil BEZRUČ</v>
      </c>
      <c r="E8" s="7" t="str">
        <f>VLOOKUP(A8,[1]dvojboj!$A$6:$I$155,6,FALSE)</f>
        <v>HZS Moravskoslezského kraje</v>
      </c>
      <c r="F8" s="8">
        <f>VLOOKUP(A8,[1]dvojboj!$A$6:$I$155,7,FALSE)</f>
        <v>16.57</v>
      </c>
      <c r="G8" s="8">
        <f>VLOOKUP(A8,[1]dvojboj!$A$6:$I$155,8,FALSE)</f>
        <v>14.09</v>
      </c>
      <c r="H8" s="8">
        <f>VLOOKUP(A8,[1]dvojboj!$A$6:$I$155,9,FALSE)</f>
        <v>30.66</v>
      </c>
    </row>
    <row r="9" spans="1:8">
      <c r="A9">
        <v>4</v>
      </c>
      <c r="B9" s="7">
        <f>VLOOKUP(A9,[1]dvojboj!$A$6:$I$155,3,FALSE)</f>
        <v>4</v>
      </c>
      <c r="C9" s="7">
        <f>VLOOKUP(A9,[1]dvojboj!$A$6:$I$155,4,FALSE)</f>
        <v>62</v>
      </c>
      <c r="D9" s="7" t="str">
        <f>VLOOKUP(A9,[1]dvojboj!$A$6:$I$155,5,FALSE)</f>
        <v>David DOPIRÁK</v>
      </c>
      <c r="E9" s="7" t="str">
        <f>VLOOKUP(A9,[1]dvojboj!$A$6:$I$155,6,FALSE)</f>
        <v>HZS Moravskoslezského kraje</v>
      </c>
      <c r="F9" s="8">
        <f>VLOOKUP(A9,[1]dvojboj!$A$6:$I$155,7,FALSE)</f>
        <v>15.99</v>
      </c>
      <c r="G9" s="8">
        <f>VLOOKUP(A9,[1]dvojboj!$A$6:$I$155,8,FALSE)</f>
        <v>14.68</v>
      </c>
      <c r="H9" s="8">
        <f>VLOOKUP(A9,[1]dvojboj!$A$6:$I$155,9,FALSE)</f>
        <v>30.67</v>
      </c>
    </row>
    <row r="10" spans="1:8">
      <c r="A10">
        <v>5</v>
      </c>
      <c r="B10" s="7">
        <f>VLOOKUP(A10,[1]dvojboj!$A$6:$I$155,3,FALSE)</f>
        <v>5</v>
      </c>
      <c r="C10" s="7">
        <f>VLOOKUP(A10,[1]dvojboj!$A$6:$I$155,4,FALSE)</f>
        <v>114</v>
      </c>
      <c r="D10" s="7" t="str">
        <f>VLOOKUP(A10,[1]dvojboj!$A$6:$I$155,5,FALSE)</f>
        <v>Petr MAŘAN</v>
      </c>
      <c r="E10" s="7" t="str">
        <f>VLOOKUP(A10,[1]dvojboj!$A$6:$I$155,6,FALSE)</f>
        <v>HZS Královéhradeckého kraje</v>
      </c>
      <c r="F10" s="8">
        <f>VLOOKUP(A10,[1]dvojboj!$A$6:$I$155,7,FALSE)</f>
        <v>16</v>
      </c>
      <c r="G10" s="8">
        <f>VLOOKUP(A10,[1]dvojboj!$A$6:$I$155,8,FALSE)</f>
        <v>14.84</v>
      </c>
      <c r="H10" s="8">
        <f>VLOOKUP(A10,[1]dvojboj!$A$6:$I$155,9,FALSE)</f>
        <v>30.84</v>
      </c>
    </row>
    <row r="11" spans="1:8">
      <c r="A11">
        <v>6</v>
      </c>
      <c r="B11" s="7">
        <f>VLOOKUP(A11,[1]dvojboj!$A$6:$I$155,3,FALSE)</f>
        <v>6</v>
      </c>
      <c r="C11" s="7">
        <f>VLOOKUP(A11,[1]dvojboj!$A$6:$I$155,4,FALSE)</f>
        <v>65</v>
      </c>
      <c r="D11" s="7" t="str">
        <f>VLOOKUP(A11,[1]dvojboj!$A$6:$I$155,5,FALSE)</f>
        <v>Karel RYL</v>
      </c>
      <c r="E11" s="7" t="str">
        <f>VLOOKUP(A11,[1]dvojboj!$A$6:$I$155,6,FALSE)</f>
        <v>HZS Moravskoslezského kraje</v>
      </c>
      <c r="F11" s="8">
        <f>VLOOKUP(A11,[1]dvojboj!$A$6:$I$155,7,FALSE)</f>
        <v>17.21</v>
      </c>
      <c r="G11" s="8">
        <f>VLOOKUP(A11,[1]dvojboj!$A$6:$I$155,8,FALSE)</f>
        <v>13.63</v>
      </c>
      <c r="H11" s="8">
        <f>VLOOKUP(A11,[1]dvojboj!$A$6:$I$155,9,FALSE)</f>
        <v>30.840000000000003</v>
      </c>
    </row>
    <row r="12" spans="1:8">
      <c r="A12">
        <v>7</v>
      </c>
      <c r="B12" s="7">
        <f>VLOOKUP(A12,[1]dvojboj!$A$6:$I$155,3,FALSE)</f>
        <v>7</v>
      </c>
      <c r="C12" s="7">
        <f>VLOOKUP(A12,[1]dvojboj!$A$6:$I$155,4,FALSE)</f>
        <v>57</v>
      </c>
      <c r="D12" s="7" t="str">
        <f>VLOOKUP(A12,[1]dvojboj!$A$6:$I$155,5,FALSE)</f>
        <v>Martin STUCHLÍK</v>
      </c>
      <c r="E12" s="7" t="str">
        <f>VLOOKUP(A12,[1]dvojboj!$A$6:$I$155,6,FALSE)</f>
        <v>HZS kraje Vysočina</v>
      </c>
      <c r="F12" s="8">
        <f>VLOOKUP(A12,[1]dvojboj!$A$6:$I$155,7,FALSE)</f>
        <v>16.34</v>
      </c>
      <c r="G12" s="8">
        <f>VLOOKUP(A12,[1]dvojboj!$A$6:$I$155,8,FALSE)</f>
        <v>14.67</v>
      </c>
      <c r="H12" s="8">
        <f>VLOOKUP(A12,[1]dvojboj!$A$6:$I$155,9,FALSE)</f>
        <v>31.009999999999998</v>
      </c>
    </row>
    <row r="13" spans="1:8">
      <c r="A13">
        <v>8</v>
      </c>
      <c r="B13" s="7">
        <f>VLOOKUP(A13,[1]dvojboj!$A$6:$I$155,3,FALSE)</f>
        <v>7</v>
      </c>
      <c r="C13" s="7">
        <f>VLOOKUP(A13,[1]dvojboj!$A$6:$I$155,4,FALSE)</f>
        <v>138</v>
      </c>
      <c r="D13" s="7" t="str">
        <f>VLOOKUP(A13,[1]dvojboj!$A$6:$I$155,5,FALSE)</f>
        <v>Milan NETRVAL</v>
      </c>
      <c r="E13" s="7" t="str">
        <f>VLOOKUP(A13,[1]dvojboj!$A$6:$I$155,6,FALSE)</f>
        <v>HZS Plzeňského kraje</v>
      </c>
      <c r="F13" s="8">
        <f>VLOOKUP(A13,[1]dvojboj!$A$6:$I$155,7,FALSE)</f>
        <v>16.559999999999999</v>
      </c>
      <c r="G13" s="8">
        <f>VLOOKUP(A13,[1]dvojboj!$A$6:$I$155,8,FALSE)</f>
        <v>14.45</v>
      </c>
      <c r="H13" s="8">
        <f>VLOOKUP(A13,[1]dvojboj!$A$6:$I$155,9,FALSE)</f>
        <v>31.009999999999998</v>
      </c>
    </row>
    <row r="14" spans="1:8">
      <c r="A14">
        <v>9</v>
      </c>
      <c r="B14" s="7">
        <f>VLOOKUP(A14,[1]dvojboj!$A$6:$I$155,3,FALSE)</f>
        <v>9</v>
      </c>
      <c r="C14" s="7">
        <f>VLOOKUP(A14,[1]dvojboj!$A$6:$I$155,4,FALSE)</f>
        <v>140</v>
      </c>
      <c r="D14" s="7" t="str">
        <f>VLOOKUP(A14,[1]dvojboj!$A$6:$I$155,5,FALSE)</f>
        <v>Jindřich HARASIMOVIČ</v>
      </c>
      <c r="E14" s="7" t="str">
        <f>VLOOKUP(A14,[1]dvojboj!$A$6:$I$155,6,FALSE)</f>
        <v>HZS Plzeňského kraje</v>
      </c>
      <c r="F14" s="8">
        <f>VLOOKUP(A14,[1]dvojboj!$A$6:$I$155,7,FALSE)</f>
        <v>16.420000000000002</v>
      </c>
      <c r="G14" s="8">
        <f>VLOOKUP(A14,[1]dvojboj!$A$6:$I$155,8,FALSE)</f>
        <v>14.74</v>
      </c>
      <c r="H14" s="8">
        <f>VLOOKUP(A14,[1]dvojboj!$A$6:$I$155,9,FALSE)</f>
        <v>31.160000000000004</v>
      </c>
    </row>
    <row r="15" spans="1:8">
      <c r="A15">
        <v>10</v>
      </c>
      <c r="B15" s="7">
        <f>VLOOKUP(A15,[1]dvojboj!$A$6:$I$155,3,FALSE)</f>
        <v>10</v>
      </c>
      <c r="C15" s="7">
        <f>VLOOKUP(A15,[1]dvojboj!$A$6:$I$155,4,FALSE)</f>
        <v>118</v>
      </c>
      <c r="D15" s="7" t="str">
        <f>VLOOKUP(A15,[1]dvojboj!$A$6:$I$155,5,FALSE)</f>
        <v>Václav NOVOTNÝ</v>
      </c>
      <c r="E15" s="7" t="str">
        <f>VLOOKUP(A15,[1]dvojboj!$A$6:$I$155,6,FALSE)</f>
        <v>HZS Královéhradeckého kraje</v>
      </c>
      <c r="F15" s="8">
        <f>VLOOKUP(A15,[1]dvojboj!$A$6:$I$155,7,FALSE)</f>
        <v>16.52</v>
      </c>
      <c r="G15" s="8">
        <f>VLOOKUP(A15,[1]dvojboj!$A$6:$I$155,8,FALSE)</f>
        <v>14.66</v>
      </c>
      <c r="H15" s="8">
        <f>VLOOKUP(A15,[1]dvojboj!$A$6:$I$155,9,FALSE)</f>
        <v>31.18</v>
      </c>
    </row>
    <row r="16" spans="1:8">
      <c r="A16">
        <v>11</v>
      </c>
      <c r="B16" s="7">
        <f>VLOOKUP(A16,[1]dvojboj!$A$6:$I$155,3,FALSE)</f>
        <v>11</v>
      </c>
      <c r="C16" s="7">
        <f>VLOOKUP(A16,[1]dvojboj!$A$6:$I$155,4,FALSE)</f>
        <v>66</v>
      </c>
      <c r="D16" s="7" t="str">
        <f>VLOOKUP(A16,[1]dvojboj!$A$6:$I$155,5,FALSE)</f>
        <v>Pavel MAŇAS</v>
      </c>
      <c r="E16" s="7" t="str">
        <f>VLOOKUP(A16,[1]dvojboj!$A$6:$I$155,6,FALSE)</f>
        <v>HZS Moravskoslezského kraje</v>
      </c>
      <c r="F16" s="8">
        <f>VLOOKUP(A16,[1]dvojboj!$A$6:$I$155,7,FALSE)</f>
        <v>17.13</v>
      </c>
      <c r="G16" s="8">
        <f>VLOOKUP(A16,[1]dvojboj!$A$6:$I$155,8,FALSE)</f>
        <v>14.26</v>
      </c>
      <c r="H16" s="8">
        <f>VLOOKUP(A16,[1]dvojboj!$A$6:$I$155,9,FALSE)</f>
        <v>31.39</v>
      </c>
    </row>
    <row r="17" spans="1:8">
      <c r="A17">
        <v>12</v>
      </c>
      <c r="B17" s="7">
        <f>VLOOKUP(A17,[1]dvojboj!$A$6:$I$155,3,FALSE)</f>
        <v>12</v>
      </c>
      <c r="C17" s="7">
        <f>VLOOKUP(A17,[1]dvojboj!$A$6:$I$155,4,FALSE)</f>
        <v>17</v>
      </c>
      <c r="D17" s="7" t="str">
        <f>VLOOKUP(A17,[1]dvojboj!$A$6:$I$155,5,FALSE)</f>
        <v>Radek ŠUBA</v>
      </c>
      <c r="E17" s="7" t="str">
        <f>VLOOKUP(A17,[1]dvojboj!$A$6:$I$155,6,FALSE)</f>
        <v>HZS Zlínského kraje</v>
      </c>
      <c r="F17" s="8">
        <f>VLOOKUP(A17,[1]dvojboj!$A$6:$I$155,7,FALSE)</f>
        <v>15.96</v>
      </c>
      <c r="G17" s="8">
        <f>VLOOKUP(A17,[1]dvojboj!$A$6:$I$155,8,FALSE)</f>
        <v>15.46</v>
      </c>
      <c r="H17" s="8">
        <f>VLOOKUP(A17,[1]dvojboj!$A$6:$I$155,9,FALSE)</f>
        <v>31.42</v>
      </c>
    </row>
    <row r="18" spans="1:8">
      <c r="A18">
        <v>13</v>
      </c>
      <c r="B18" s="7">
        <f>VLOOKUP(A18,[1]dvojboj!$A$6:$I$155,3,FALSE)</f>
        <v>13</v>
      </c>
      <c r="C18" s="7">
        <f>VLOOKUP(A18,[1]dvojboj!$A$6:$I$155,4,FALSE)</f>
        <v>131</v>
      </c>
      <c r="D18" s="7" t="str">
        <f>VLOOKUP(A18,[1]dvojboj!$A$6:$I$155,5,FALSE)</f>
        <v>Martin ROHÁČ</v>
      </c>
      <c r="E18" s="7" t="str">
        <f>VLOOKUP(A18,[1]dvojboj!$A$6:$I$155,6,FALSE)</f>
        <v>HZS Plzeňského kraje</v>
      </c>
      <c r="F18" s="8">
        <f>VLOOKUP(A18,[1]dvojboj!$A$6:$I$155,7,FALSE)</f>
        <v>16.600000000000001</v>
      </c>
      <c r="G18" s="8">
        <f>VLOOKUP(A18,[1]dvojboj!$A$6:$I$155,8,FALSE)</f>
        <v>14.87</v>
      </c>
      <c r="H18" s="8">
        <f>VLOOKUP(A18,[1]dvojboj!$A$6:$I$155,9,FALSE)</f>
        <v>31.47</v>
      </c>
    </row>
    <row r="19" spans="1:8">
      <c r="A19">
        <v>14</v>
      </c>
      <c r="B19" s="7">
        <f>VLOOKUP(A19,[1]dvojboj!$A$6:$I$155,3,FALSE)</f>
        <v>14</v>
      </c>
      <c r="C19" s="7">
        <f>VLOOKUP(A19,[1]dvojboj!$A$6:$I$155,4,FALSE)</f>
        <v>52</v>
      </c>
      <c r="D19" s="7" t="str">
        <f>VLOOKUP(A19,[1]dvojboj!$A$6:$I$155,5,FALSE)</f>
        <v>Pavel HNÍZDIL</v>
      </c>
      <c r="E19" s="7" t="str">
        <f>VLOOKUP(A19,[1]dvojboj!$A$6:$I$155,6,FALSE)</f>
        <v>HZS kraje Vysočina</v>
      </c>
      <c r="F19" s="8">
        <f>VLOOKUP(A19,[1]dvojboj!$A$6:$I$155,7,FALSE)</f>
        <v>16.54</v>
      </c>
      <c r="G19" s="8">
        <f>VLOOKUP(A19,[1]dvojboj!$A$6:$I$155,8,FALSE)</f>
        <v>15.09</v>
      </c>
      <c r="H19" s="8">
        <f>VLOOKUP(A19,[1]dvojboj!$A$6:$I$155,9,FALSE)</f>
        <v>31.63</v>
      </c>
    </row>
    <row r="20" spans="1:8">
      <c r="A20">
        <v>15</v>
      </c>
      <c r="B20" s="7">
        <f>VLOOKUP(A20,[1]dvojboj!$A$6:$I$155,3,FALSE)</f>
        <v>15</v>
      </c>
      <c r="C20" s="7">
        <f>VLOOKUP(A20,[1]dvojboj!$A$6:$I$155,4,FALSE)</f>
        <v>9</v>
      </c>
      <c r="D20" s="7" t="str">
        <f>VLOOKUP(A20,[1]dvojboj!$A$6:$I$155,5,FALSE)</f>
        <v>Jan HOPP</v>
      </c>
      <c r="E20" s="7" t="str">
        <f>VLOOKUP(A20,[1]dvojboj!$A$6:$I$155,6,FALSE)</f>
        <v>HZS hlavního města Prahy</v>
      </c>
      <c r="F20" s="8">
        <f>VLOOKUP(A20,[1]dvojboj!$A$6:$I$155,7,FALSE)</f>
        <v>17.34</v>
      </c>
      <c r="G20" s="8">
        <f>VLOOKUP(A20,[1]dvojboj!$A$6:$I$155,8,FALSE)</f>
        <v>14.38</v>
      </c>
      <c r="H20" s="8">
        <f>VLOOKUP(A20,[1]dvojboj!$A$6:$I$155,9,FALSE)</f>
        <v>31.72</v>
      </c>
    </row>
    <row r="21" spans="1:8">
      <c r="A21">
        <v>16</v>
      </c>
      <c r="B21" s="7">
        <f>VLOOKUP(A21,[1]dvojboj!$A$6:$I$155,3,FALSE)</f>
        <v>16</v>
      </c>
      <c r="C21" s="7">
        <f>VLOOKUP(A21,[1]dvojboj!$A$6:$I$155,4,FALSE)</f>
        <v>119</v>
      </c>
      <c r="D21" s="7" t="str">
        <f>VLOOKUP(A21,[1]dvojboj!$A$6:$I$155,5,FALSE)</f>
        <v>Jakub PAULÍČEK</v>
      </c>
      <c r="E21" s="7" t="str">
        <f>VLOOKUP(A21,[1]dvojboj!$A$6:$I$155,6,FALSE)</f>
        <v>HZS Královéhradeckého kraje</v>
      </c>
      <c r="F21" s="8">
        <f>VLOOKUP(A21,[1]dvojboj!$A$6:$I$155,7,FALSE)</f>
        <v>16.48</v>
      </c>
      <c r="G21" s="8">
        <f>VLOOKUP(A21,[1]dvojboj!$A$6:$I$155,8,FALSE)</f>
        <v>15.31</v>
      </c>
      <c r="H21" s="8">
        <f>VLOOKUP(A21,[1]dvojboj!$A$6:$I$155,9,FALSE)</f>
        <v>31.79</v>
      </c>
    </row>
    <row r="22" spans="1:8">
      <c r="A22">
        <v>17</v>
      </c>
      <c r="B22" s="7">
        <f>VLOOKUP(A22,[1]dvojboj!$A$6:$I$155,3,FALSE)</f>
        <v>17</v>
      </c>
      <c r="C22" s="7">
        <f>VLOOKUP(A22,[1]dvojboj!$A$6:$I$155,4,FALSE)</f>
        <v>53</v>
      </c>
      <c r="D22" s="7" t="str">
        <f>VLOOKUP(A22,[1]dvojboj!$A$6:$I$155,5,FALSE)</f>
        <v>Michal ČEKAL</v>
      </c>
      <c r="E22" s="7" t="str">
        <f>VLOOKUP(A22,[1]dvojboj!$A$6:$I$155,6,FALSE)</f>
        <v>HZS kraje Vysočina</v>
      </c>
      <c r="F22" s="8">
        <f>VLOOKUP(A22,[1]dvojboj!$A$6:$I$155,7,FALSE)</f>
        <v>16.63</v>
      </c>
      <c r="G22" s="8">
        <f>VLOOKUP(A22,[1]dvojboj!$A$6:$I$155,8,FALSE)</f>
        <v>15.19</v>
      </c>
      <c r="H22" s="8">
        <f>VLOOKUP(A22,[1]dvojboj!$A$6:$I$155,9,FALSE)</f>
        <v>31.82</v>
      </c>
    </row>
    <row r="23" spans="1:8">
      <c r="A23">
        <v>18</v>
      </c>
      <c r="B23" s="7">
        <f>VLOOKUP(A23,[1]dvojboj!$A$6:$I$155,3,FALSE)</f>
        <v>18</v>
      </c>
      <c r="C23" s="7">
        <f>VLOOKUP(A23,[1]dvojboj!$A$6:$I$155,4,FALSE)</f>
        <v>13</v>
      </c>
      <c r="D23" s="7" t="str">
        <f>VLOOKUP(A23,[1]dvojboj!$A$6:$I$155,5,FALSE)</f>
        <v>Jan VRÁBLÍK</v>
      </c>
      <c r="E23" s="7" t="str">
        <f>VLOOKUP(A23,[1]dvojboj!$A$6:$I$155,6,FALSE)</f>
        <v>HZS Zlínského kraje</v>
      </c>
      <c r="F23" s="8">
        <f>VLOOKUP(A23,[1]dvojboj!$A$6:$I$155,7,FALSE)</f>
        <v>16.89</v>
      </c>
      <c r="G23" s="8">
        <f>VLOOKUP(A23,[1]dvojboj!$A$6:$I$155,8,FALSE)</f>
        <v>15.01</v>
      </c>
      <c r="H23" s="8">
        <f>VLOOKUP(A23,[1]dvojboj!$A$6:$I$155,9,FALSE)</f>
        <v>31.9</v>
      </c>
    </row>
    <row r="24" spans="1:8">
      <c r="A24">
        <v>19</v>
      </c>
      <c r="B24" s="7">
        <f>VLOOKUP(A24,[1]dvojboj!$A$6:$I$155,3,FALSE)</f>
        <v>19</v>
      </c>
      <c r="C24" s="7">
        <f>VLOOKUP(A24,[1]dvojboj!$A$6:$I$155,4,FALSE)</f>
        <v>55</v>
      </c>
      <c r="D24" s="7" t="str">
        <f>VLOOKUP(A24,[1]dvojboj!$A$6:$I$155,5,FALSE)</f>
        <v>Vojtěch FILA</v>
      </c>
      <c r="E24" s="7" t="str">
        <f>VLOOKUP(A24,[1]dvojboj!$A$6:$I$155,6,FALSE)</f>
        <v>HZS kraje Vysočina</v>
      </c>
      <c r="F24" s="8">
        <f>VLOOKUP(A24,[1]dvojboj!$A$6:$I$155,7,FALSE)</f>
        <v>17.350000000000001</v>
      </c>
      <c r="G24" s="8">
        <f>VLOOKUP(A24,[1]dvojboj!$A$6:$I$155,8,FALSE)</f>
        <v>14.7</v>
      </c>
      <c r="H24" s="8">
        <f>VLOOKUP(A24,[1]dvojboj!$A$6:$I$155,9,FALSE)</f>
        <v>32.049999999999997</v>
      </c>
    </row>
    <row r="25" spans="1:8">
      <c r="A25">
        <v>20</v>
      </c>
      <c r="B25" s="7">
        <f>VLOOKUP(A25,[1]dvojboj!$A$6:$I$155,3,FALSE)</f>
        <v>20</v>
      </c>
      <c r="C25" s="7">
        <f>VLOOKUP(A25,[1]dvojboj!$A$6:$I$155,4,FALSE)</f>
        <v>137</v>
      </c>
      <c r="D25" s="7" t="str">
        <f>VLOOKUP(A25,[1]dvojboj!$A$6:$I$155,5,FALSE)</f>
        <v>Vlastimil ŽÁK</v>
      </c>
      <c r="E25" s="7" t="str">
        <f>VLOOKUP(A25,[1]dvojboj!$A$6:$I$155,6,FALSE)</f>
        <v>HZS Plzeňského kraje</v>
      </c>
      <c r="F25" s="8">
        <f>VLOOKUP(A25,[1]dvojboj!$A$6:$I$155,7,FALSE)</f>
        <v>16.829999999999998</v>
      </c>
      <c r="G25" s="8">
        <f>VLOOKUP(A25,[1]dvojboj!$A$6:$I$155,8,FALSE)</f>
        <v>15.22</v>
      </c>
      <c r="H25" s="8">
        <f>VLOOKUP(A25,[1]dvojboj!$A$6:$I$155,9,FALSE)</f>
        <v>32.049999999999997</v>
      </c>
    </row>
    <row r="26" spans="1:8">
      <c r="A26">
        <v>21</v>
      </c>
      <c r="B26" s="7">
        <f>VLOOKUP(A26,[1]dvojboj!$A$6:$I$155,3,FALSE)</f>
        <v>21</v>
      </c>
      <c r="C26" s="7">
        <f>VLOOKUP(A26,[1]dvojboj!$A$6:$I$155,4,FALSE)</f>
        <v>113</v>
      </c>
      <c r="D26" s="7" t="str">
        <f>VLOOKUP(A26,[1]dvojboj!$A$6:$I$155,5,FALSE)</f>
        <v>Jiří VOLF</v>
      </c>
      <c r="E26" s="7" t="str">
        <f>VLOOKUP(A26,[1]dvojboj!$A$6:$I$155,6,FALSE)</f>
        <v>HZS Královéhradeckého kraje</v>
      </c>
      <c r="F26" s="8">
        <f>VLOOKUP(A26,[1]dvojboj!$A$6:$I$155,7,FALSE)</f>
        <v>16.59</v>
      </c>
      <c r="G26" s="8">
        <f>VLOOKUP(A26,[1]dvojboj!$A$6:$I$155,8,FALSE)</f>
        <v>15.51</v>
      </c>
      <c r="H26" s="8">
        <f>VLOOKUP(A26,[1]dvojboj!$A$6:$I$155,9,FALSE)</f>
        <v>32.1</v>
      </c>
    </row>
    <row r="27" spans="1:8">
      <c r="A27">
        <v>22</v>
      </c>
      <c r="B27" s="7">
        <f>VLOOKUP(A27,[1]dvojboj!$A$6:$I$155,3,FALSE)</f>
        <v>22</v>
      </c>
      <c r="C27" s="7">
        <f>VLOOKUP(A27,[1]dvojboj!$A$6:$I$155,4,FALSE)</f>
        <v>54</v>
      </c>
      <c r="D27" s="7" t="str">
        <f>VLOOKUP(A27,[1]dvojboj!$A$6:$I$155,5,FALSE)</f>
        <v>Lukáš HONS</v>
      </c>
      <c r="E27" s="7" t="str">
        <f>VLOOKUP(A27,[1]dvojboj!$A$6:$I$155,6,FALSE)</f>
        <v>HZS kraje Vysočina</v>
      </c>
      <c r="F27" s="8">
        <f>VLOOKUP(A27,[1]dvojboj!$A$6:$I$155,7,FALSE)</f>
        <v>17.149999999999999</v>
      </c>
      <c r="G27" s="8">
        <f>VLOOKUP(A27,[1]dvojboj!$A$6:$I$155,8,FALSE)</f>
        <v>15.04</v>
      </c>
      <c r="H27" s="8">
        <f>VLOOKUP(A27,[1]dvojboj!$A$6:$I$155,9,FALSE)</f>
        <v>32.19</v>
      </c>
    </row>
    <row r="28" spans="1:8">
      <c r="A28">
        <v>23</v>
      </c>
      <c r="B28" s="7">
        <f>VLOOKUP(A28,[1]dvojboj!$A$6:$I$155,3,FALSE)</f>
        <v>23</v>
      </c>
      <c r="C28" s="7">
        <f>VLOOKUP(A28,[1]dvojboj!$A$6:$I$155,4,FALSE)</f>
        <v>63</v>
      </c>
      <c r="D28" s="7" t="str">
        <f>VLOOKUP(A28,[1]dvojboj!$A$6:$I$155,5,FALSE)</f>
        <v>Jakub ARVAI</v>
      </c>
      <c r="E28" s="7" t="str">
        <f>VLOOKUP(A28,[1]dvojboj!$A$6:$I$155,6,FALSE)</f>
        <v>HZS Moravskoslezského kraje</v>
      </c>
      <c r="F28" s="8">
        <f>VLOOKUP(A28,[1]dvojboj!$A$6:$I$155,7,FALSE)</f>
        <v>16.440000000000001</v>
      </c>
      <c r="G28" s="8">
        <f>VLOOKUP(A28,[1]dvojboj!$A$6:$I$155,8,FALSE)</f>
        <v>15.76</v>
      </c>
      <c r="H28" s="8">
        <f>VLOOKUP(A28,[1]dvojboj!$A$6:$I$155,9,FALSE)</f>
        <v>32.200000000000003</v>
      </c>
    </row>
    <row r="29" spans="1:8">
      <c r="A29">
        <v>24</v>
      </c>
      <c r="B29" s="7">
        <f>VLOOKUP(A29,[1]dvojboj!$A$6:$I$155,3,FALSE)</f>
        <v>23</v>
      </c>
      <c r="C29" s="7">
        <f>VLOOKUP(A29,[1]dvojboj!$A$6:$I$155,4,FALSE)</f>
        <v>136</v>
      </c>
      <c r="D29" s="7" t="str">
        <f>VLOOKUP(A29,[1]dvojboj!$A$6:$I$155,5,FALSE)</f>
        <v>Jaroslav HRDLIČKA</v>
      </c>
      <c r="E29" s="7" t="str">
        <f>VLOOKUP(A29,[1]dvojboj!$A$6:$I$155,6,FALSE)</f>
        <v>HZS Plzeňského kraje</v>
      </c>
      <c r="F29" s="8">
        <f>VLOOKUP(A29,[1]dvojboj!$A$6:$I$155,7,FALSE)</f>
        <v>16.989999999999998</v>
      </c>
      <c r="G29" s="8">
        <f>VLOOKUP(A29,[1]dvojboj!$A$6:$I$155,8,FALSE)</f>
        <v>15.21</v>
      </c>
      <c r="H29" s="8">
        <f>VLOOKUP(A29,[1]dvojboj!$A$6:$I$155,9,FALSE)</f>
        <v>32.200000000000003</v>
      </c>
    </row>
    <row r="30" spans="1:8">
      <c r="A30">
        <v>25</v>
      </c>
      <c r="B30" s="7">
        <f>VLOOKUP(A30,[1]dvojboj!$A$6:$I$155,3,FALSE)</f>
        <v>25</v>
      </c>
      <c r="C30" s="7">
        <f>VLOOKUP(A30,[1]dvojboj!$A$6:$I$155,4,FALSE)</f>
        <v>11</v>
      </c>
      <c r="D30" s="7" t="str">
        <f>VLOOKUP(A30,[1]dvojboj!$A$6:$I$155,5,FALSE)</f>
        <v>Marek TYKAL</v>
      </c>
      <c r="E30" s="7" t="str">
        <f>VLOOKUP(A30,[1]dvojboj!$A$6:$I$155,6,FALSE)</f>
        <v>HZS Zlínského kraje</v>
      </c>
      <c r="F30" s="8">
        <f>VLOOKUP(A30,[1]dvojboj!$A$6:$I$155,7,FALSE)</f>
        <v>17.27</v>
      </c>
      <c r="G30" s="8">
        <f>VLOOKUP(A30,[1]dvojboj!$A$6:$I$155,8,FALSE)</f>
        <v>15.08</v>
      </c>
      <c r="H30" s="8">
        <f>VLOOKUP(A30,[1]dvojboj!$A$6:$I$155,9,FALSE)</f>
        <v>32.35</v>
      </c>
    </row>
    <row r="31" spans="1:8">
      <c r="A31">
        <v>26</v>
      </c>
      <c r="B31" s="7">
        <f>VLOOKUP(A31,[1]dvojboj!$A$6:$I$155,3,FALSE)</f>
        <v>26</v>
      </c>
      <c r="C31" s="7">
        <f>VLOOKUP(A31,[1]dvojboj!$A$6:$I$155,4,FALSE)</f>
        <v>150</v>
      </c>
      <c r="D31" s="7" t="str">
        <f>VLOOKUP(A31,[1]dvojboj!$A$6:$I$155,5,FALSE)</f>
        <v>Ivan PĚNČA</v>
      </c>
      <c r="E31" s="7" t="str">
        <f>VLOOKUP(A31,[1]dvojboj!$A$6:$I$155,6,FALSE)</f>
        <v>HZS Jihočeského kraje</v>
      </c>
      <c r="F31" s="8">
        <f>VLOOKUP(A31,[1]dvojboj!$A$6:$I$155,7,FALSE)</f>
        <v>16.760000000000002</v>
      </c>
      <c r="G31" s="8">
        <f>VLOOKUP(A31,[1]dvojboj!$A$6:$I$155,8,FALSE)</f>
        <v>15.6</v>
      </c>
      <c r="H31" s="8">
        <f>VLOOKUP(A31,[1]dvojboj!$A$6:$I$155,9,FALSE)</f>
        <v>32.36</v>
      </c>
    </row>
    <row r="32" spans="1:8">
      <c r="A32">
        <v>27</v>
      </c>
      <c r="B32" s="7">
        <f>VLOOKUP(A32,[1]dvojboj!$A$6:$I$155,3,FALSE)</f>
        <v>27</v>
      </c>
      <c r="C32" s="7">
        <f>VLOOKUP(A32,[1]dvojboj!$A$6:$I$155,4,FALSE)</f>
        <v>147</v>
      </c>
      <c r="D32" s="7" t="str">
        <f>VLOOKUP(A32,[1]dvojboj!$A$6:$I$155,5,FALSE)</f>
        <v>Jan JEŽEK</v>
      </c>
      <c r="E32" s="7" t="str">
        <f>VLOOKUP(A32,[1]dvojboj!$A$6:$I$155,6,FALSE)</f>
        <v>HZS Jihočeského kraje</v>
      </c>
      <c r="F32" s="8">
        <f>VLOOKUP(A32,[1]dvojboj!$A$6:$I$155,7,FALSE)</f>
        <v>17.420000000000002</v>
      </c>
      <c r="G32" s="8">
        <f>VLOOKUP(A32,[1]dvojboj!$A$6:$I$155,8,FALSE)</f>
        <v>14.95</v>
      </c>
      <c r="H32" s="8">
        <f>VLOOKUP(A32,[1]dvojboj!$A$6:$I$155,9,FALSE)</f>
        <v>32.370000000000005</v>
      </c>
    </row>
    <row r="33" spans="1:8">
      <c r="A33">
        <v>28</v>
      </c>
      <c r="B33" s="7">
        <f>VLOOKUP(A33,[1]dvojboj!$A$6:$I$155,3,FALSE)</f>
        <v>28</v>
      </c>
      <c r="C33" s="7">
        <f>VLOOKUP(A33,[1]dvojboj!$A$6:$I$155,4,FALSE)</f>
        <v>18</v>
      </c>
      <c r="D33" s="7" t="str">
        <f>VLOOKUP(A33,[1]dvojboj!$A$6:$I$155,5,FALSE)</f>
        <v>Petr VACULÍN</v>
      </c>
      <c r="E33" s="7" t="str">
        <f>VLOOKUP(A33,[1]dvojboj!$A$6:$I$155,6,FALSE)</f>
        <v>HZS Zlínského kraje</v>
      </c>
      <c r="F33" s="8">
        <f>VLOOKUP(A33,[1]dvojboj!$A$6:$I$155,7,FALSE)</f>
        <v>17.170000000000002</v>
      </c>
      <c r="G33" s="8">
        <f>VLOOKUP(A33,[1]dvojboj!$A$6:$I$155,8,FALSE)</f>
        <v>15.23</v>
      </c>
      <c r="H33" s="8">
        <f>VLOOKUP(A33,[1]dvojboj!$A$6:$I$155,9,FALSE)</f>
        <v>32.400000000000006</v>
      </c>
    </row>
    <row r="34" spans="1:8">
      <c r="A34">
        <v>29</v>
      </c>
      <c r="B34" s="7">
        <f>VLOOKUP(A34,[1]dvojboj!$A$6:$I$155,3,FALSE)</f>
        <v>29</v>
      </c>
      <c r="C34" s="7">
        <f>VLOOKUP(A34,[1]dvojboj!$A$6:$I$155,4,FALSE)</f>
        <v>39</v>
      </c>
      <c r="D34" s="7" t="str">
        <f>VLOOKUP(A34,[1]dvojboj!$A$6:$I$155,5,FALSE)</f>
        <v>Jaroslav ZHOŘ</v>
      </c>
      <c r="E34" s="7" t="str">
        <f>VLOOKUP(A34,[1]dvojboj!$A$6:$I$155,6,FALSE)</f>
        <v>HZS Jihomoravského kraje</v>
      </c>
      <c r="F34" s="8">
        <f>VLOOKUP(A34,[1]dvojboj!$A$6:$I$155,7,FALSE)</f>
        <v>17.25</v>
      </c>
      <c r="G34" s="8">
        <f>VLOOKUP(A34,[1]dvojboj!$A$6:$I$155,8,FALSE)</f>
        <v>15.15</v>
      </c>
      <c r="H34" s="8">
        <f>VLOOKUP(A34,[1]dvojboj!$A$6:$I$155,9,FALSE)</f>
        <v>32.4</v>
      </c>
    </row>
    <row r="35" spans="1:8">
      <c r="A35">
        <v>30</v>
      </c>
      <c r="B35" s="7">
        <f>VLOOKUP(A35,[1]dvojboj!$A$6:$I$155,3,FALSE)</f>
        <v>30</v>
      </c>
      <c r="C35" s="7">
        <f>VLOOKUP(A35,[1]dvojboj!$A$6:$I$155,4,FALSE)</f>
        <v>115</v>
      </c>
      <c r="D35" s="7" t="str">
        <f>VLOOKUP(A35,[1]dvojboj!$A$6:$I$155,5,FALSE)</f>
        <v>Jan KLOUČEK</v>
      </c>
      <c r="E35" s="7" t="str">
        <f>VLOOKUP(A35,[1]dvojboj!$A$6:$I$155,6,FALSE)</f>
        <v>HZS Královéhradeckého kraje</v>
      </c>
      <c r="F35" s="8">
        <f>VLOOKUP(A35,[1]dvojboj!$A$6:$I$155,7,FALSE)</f>
        <v>16.82</v>
      </c>
      <c r="G35" s="8">
        <f>VLOOKUP(A35,[1]dvojboj!$A$6:$I$155,8,FALSE)</f>
        <v>15.59</v>
      </c>
      <c r="H35" s="8">
        <f>VLOOKUP(A35,[1]dvojboj!$A$6:$I$155,9,FALSE)</f>
        <v>32.409999999999997</v>
      </c>
    </row>
    <row r="36" spans="1:8">
      <c r="A36">
        <v>31</v>
      </c>
      <c r="B36" s="7">
        <f>VLOOKUP(A36,[1]dvojboj!$A$6:$I$155,3,FALSE)</f>
        <v>31</v>
      </c>
      <c r="C36" s="7">
        <f>VLOOKUP(A36,[1]dvojboj!$A$6:$I$155,4,FALSE)</f>
        <v>14</v>
      </c>
      <c r="D36" s="7" t="str">
        <f>VLOOKUP(A36,[1]dvojboj!$A$6:$I$155,5,FALSE)</f>
        <v>Marek PAVELKA</v>
      </c>
      <c r="E36" s="7" t="str">
        <f>VLOOKUP(A36,[1]dvojboj!$A$6:$I$155,6,FALSE)</f>
        <v>HZS Zlínského kraje</v>
      </c>
      <c r="F36" s="8">
        <f>VLOOKUP(A36,[1]dvojboj!$A$6:$I$155,7,FALSE)</f>
        <v>16.739999999999998</v>
      </c>
      <c r="G36" s="8">
        <f>VLOOKUP(A36,[1]dvojboj!$A$6:$I$155,8,FALSE)</f>
        <v>15.76</v>
      </c>
      <c r="H36" s="8">
        <f>VLOOKUP(A36,[1]dvojboj!$A$6:$I$155,9,FALSE)</f>
        <v>32.5</v>
      </c>
    </row>
    <row r="37" spans="1:8">
      <c r="A37">
        <v>32</v>
      </c>
      <c r="B37" s="7">
        <f>VLOOKUP(A37,[1]dvojboj!$A$6:$I$155,3,FALSE)</f>
        <v>32</v>
      </c>
      <c r="C37" s="7">
        <f>VLOOKUP(A37,[1]dvojboj!$A$6:$I$155,4,FALSE)</f>
        <v>92</v>
      </c>
      <c r="D37" s="7" t="str">
        <f>VLOOKUP(A37,[1]dvojboj!$A$6:$I$155,5,FALSE)</f>
        <v>Jaroslav ŽITNÝ</v>
      </c>
      <c r="E37" s="7" t="str">
        <f>VLOOKUP(A37,[1]dvojboj!$A$6:$I$155,6,FALSE)</f>
        <v>HZS Olomouckého kraje</v>
      </c>
      <c r="F37" s="8">
        <f>VLOOKUP(A37,[1]dvojboj!$A$6:$I$155,7,FALSE)</f>
        <v>17.88</v>
      </c>
      <c r="G37" s="8">
        <f>VLOOKUP(A37,[1]dvojboj!$A$6:$I$155,8,FALSE)</f>
        <v>14.63</v>
      </c>
      <c r="H37" s="8">
        <f>VLOOKUP(A37,[1]dvojboj!$A$6:$I$155,9,FALSE)</f>
        <v>32.51</v>
      </c>
    </row>
    <row r="38" spans="1:8">
      <c r="A38">
        <v>33</v>
      </c>
      <c r="B38" s="7">
        <f>VLOOKUP(A38,[1]dvojboj!$A$6:$I$155,3,FALSE)</f>
        <v>33</v>
      </c>
      <c r="C38" s="7">
        <f>VLOOKUP(A38,[1]dvojboj!$A$6:$I$155,4,FALSE)</f>
        <v>12</v>
      </c>
      <c r="D38" s="7" t="str">
        <f>VLOOKUP(A38,[1]dvojboj!$A$6:$I$155,5,FALSE)</f>
        <v>Petr KYNĚRA</v>
      </c>
      <c r="E38" s="7" t="str">
        <f>VLOOKUP(A38,[1]dvojboj!$A$6:$I$155,6,FALSE)</f>
        <v>HZS Zlínského kraje</v>
      </c>
      <c r="F38" s="8">
        <f>VLOOKUP(A38,[1]dvojboj!$A$6:$I$155,7,FALSE)</f>
        <v>17.46</v>
      </c>
      <c r="G38" s="8">
        <f>VLOOKUP(A38,[1]dvojboj!$A$6:$I$155,8,FALSE)</f>
        <v>15.21</v>
      </c>
      <c r="H38" s="8">
        <f>VLOOKUP(A38,[1]dvojboj!$A$6:$I$155,9,FALSE)</f>
        <v>32.67</v>
      </c>
    </row>
    <row r="39" spans="1:8">
      <c r="A39">
        <v>34</v>
      </c>
      <c r="B39" s="7">
        <f>VLOOKUP(A39,[1]dvojboj!$A$6:$I$155,3,FALSE)</f>
        <v>34</v>
      </c>
      <c r="C39" s="7">
        <f>VLOOKUP(A39,[1]dvojboj!$A$6:$I$155,4,FALSE)</f>
        <v>15</v>
      </c>
      <c r="D39" s="7" t="str">
        <f>VLOOKUP(A39,[1]dvojboj!$A$6:$I$155,5,FALSE)</f>
        <v>Petr KUCHAŘÍK</v>
      </c>
      <c r="E39" s="7" t="str">
        <f>VLOOKUP(A39,[1]dvojboj!$A$6:$I$155,6,FALSE)</f>
        <v>HZS Zlínského kraje</v>
      </c>
      <c r="F39" s="8">
        <f>VLOOKUP(A39,[1]dvojboj!$A$6:$I$155,7,FALSE)</f>
        <v>17.18</v>
      </c>
      <c r="G39" s="8">
        <f>VLOOKUP(A39,[1]dvojboj!$A$6:$I$155,8,FALSE)</f>
        <v>15.53</v>
      </c>
      <c r="H39" s="8">
        <f>VLOOKUP(A39,[1]dvojboj!$A$6:$I$155,9,FALSE)</f>
        <v>32.71</v>
      </c>
    </row>
    <row r="40" spans="1:8">
      <c r="A40">
        <v>35</v>
      </c>
      <c r="B40" s="7">
        <f>VLOOKUP(A40,[1]dvojboj!$A$6:$I$155,3,FALSE)</f>
        <v>35</v>
      </c>
      <c r="C40" s="7">
        <f>VLOOKUP(A40,[1]dvojboj!$A$6:$I$155,4,FALSE)</f>
        <v>51</v>
      </c>
      <c r="D40" s="7" t="str">
        <f>VLOOKUP(A40,[1]dvojboj!$A$6:$I$155,5,FALSE)</f>
        <v>Pavel KUBÁT</v>
      </c>
      <c r="E40" s="7" t="str">
        <f>VLOOKUP(A40,[1]dvojboj!$A$6:$I$155,6,FALSE)</f>
        <v>HZS kraje Vysočina</v>
      </c>
      <c r="F40" s="8">
        <f>VLOOKUP(A40,[1]dvojboj!$A$6:$I$155,7,FALSE)</f>
        <v>17.670000000000002</v>
      </c>
      <c r="G40" s="8">
        <f>VLOOKUP(A40,[1]dvojboj!$A$6:$I$155,8,FALSE)</f>
        <v>15.09</v>
      </c>
      <c r="H40" s="8">
        <f>VLOOKUP(A40,[1]dvojboj!$A$6:$I$155,9,FALSE)</f>
        <v>32.760000000000005</v>
      </c>
    </row>
    <row r="41" spans="1:8">
      <c r="A41">
        <v>36</v>
      </c>
      <c r="B41" s="7">
        <f>VLOOKUP(A41,[1]dvojboj!$A$6:$I$155,3,FALSE)</f>
        <v>36</v>
      </c>
      <c r="C41" s="7">
        <f>VLOOKUP(A41,[1]dvojboj!$A$6:$I$155,4,FALSE)</f>
        <v>100</v>
      </c>
      <c r="D41" s="7" t="str">
        <f>VLOOKUP(A41,[1]dvojboj!$A$6:$I$155,5,FALSE)</f>
        <v>Jan ŠINDELKA</v>
      </c>
      <c r="E41" s="7" t="str">
        <f>VLOOKUP(A41,[1]dvojboj!$A$6:$I$155,6,FALSE)</f>
        <v>HZS Olomouckého kraje</v>
      </c>
      <c r="F41" s="8">
        <f>VLOOKUP(A41,[1]dvojboj!$A$6:$I$155,7,FALSE)</f>
        <v>17.29</v>
      </c>
      <c r="G41" s="8">
        <f>VLOOKUP(A41,[1]dvojboj!$A$6:$I$155,8,FALSE)</f>
        <v>15.51</v>
      </c>
      <c r="H41" s="8">
        <f>VLOOKUP(A41,[1]dvojboj!$A$6:$I$155,9,FALSE)</f>
        <v>32.799999999999997</v>
      </c>
    </row>
    <row r="42" spans="1:8">
      <c r="A42">
        <v>37</v>
      </c>
      <c r="B42" s="7">
        <f>VLOOKUP(A42,[1]dvojboj!$A$6:$I$155,3,FALSE)</f>
        <v>37</v>
      </c>
      <c r="C42" s="7">
        <f>VLOOKUP(A42,[1]dvojboj!$A$6:$I$155,4,FALSE)</f>
        <v>124</v>
      </c>
      <c r="D42" s="7" t="str">
        <f>VLOOKUP(A42,[1]dvojboj!$A$6:$I$155,5,FALSE)</f>
        <v>Milan TŮMA</v>
      </c>
      <c r="E42" s="7" t="str">
        <f>VLOOKUP(A42,[1]dvojboj!$A$6:$I$155,6,FALSE)</f>
        <v>HZS Středočeského kraje</v>
      </c>
      <c r="F42" s="8">
        <f>VLOOKUP(A42,[1]dvojboj!$A$6:$I$155,7,FALSE)</f>
        <v>17.84</v>
      </c>
      <c r="G42" s="8">
        <f>VLOOKUP(A42,[1]dvojboj!$A$6:$I$155,8,FALSE)</f>
        <v>14.96</v>
      </c>
      <c r="H42" s="8">
        <f>VLOOKUP(A42,[1]dvojboj!$A$6:$I$155,9,FALSE)</f>
        <v>32.799999999999997</v>
      </c>
    </row>
    <row r="43" spans="1:8">
      <c r="A43">
        <v>38</v>
      </c>
      <c r="B43" s="7">
        <f>VLOOKUP(A43,[1]dvojboj!$A$6:$I$155,3,FALSE)</f>
        <v>38</v>
      </c>
      <c r="C43" s="7">
        <f>VLOOKUP(A43,[1]dvojboj!$A$6:$I$155,4,FALSE)</f>
        <v>120</v>
      </c>
      <c r="D43" s="7" t="str">
        <f>VLOOKUP(A43,[1]dvojboj!$A$6:$I$155,5,FALSE)</f>
        <v>Stanislav PAULÍČEK</v>
      </c>
      <c r="E43" s="7" t="str">
        <f>VLOOKUP(A43,[1]dvojboj!$A$6:$I$155,6,FALSE)</f>
        <v>HZS Královéhradeckého kraje</v>
      </c>
      <c r="F43" s="8">
        <f>VLOOKUP(A43,[1]dvojboj!$A$6:$I$155,7,FALSE)</f>
        <v>16.7</v>
      </c>
      <c r="G43" s="8">
        <f>VLOOKUP(A43,[1]dvojboj!$A$6:$I$155,8,FALSE)</f>
        <v>16.149999999999999</v>
      </c>
      <c r="H43" s="8">
        <f>VLOOKUP(A43,[1]dvojboj!$A$6:$I$155,9,FALSE)</f>
        <v>32.849999999999994</v>
      </c>
    </row>
    <row r="44" spans="1:8">
      <c r="A44">
        <v>39</v>
      </c>
      <c r="B44" s="7">
        <f>VLOOKUP(A44,[1]dvojboj!$A$6:$I$155,3,FALSE)</f>
        <v>39</v>
      </c>
      <c r="C44" s="7">
        <f>VLOOKUP(A44,[1]dvojboj!$A$6:$I$155,4,FALSE)</f>
        <v>121</v>
      </c>
      <c r="D44" s="7" t="str">
        <f>VLOOKUP(A44,[1]dvojboj!$A$6:$I$155,5,FALSE)</f>
        <v>Lukáš NOVOTNÝ</v>
      </c>
      <c r="E44" s="7" t="str">
        <f>VLOOKUP(A44,[1]dvojboj!$A$6:$I$155,6,FALSE)</f>
        <v>HZS Středočeského kraje</v>
      </c>
      <c r="F44" s="8">
        <f>VLOOKUP(A44,[1]dvojboj!$A$6:$I$155,7,FALSE)</f>
        <v>17.649999999999999</v>
      </c>
      <c r="G44" s="8">
        <f>VLOOKUP(A44,[1]dvojboj!$A$6:$I$155,8,FALSE)</f>
        <v>15.28</v>
      </c>
      <c r="H44" s="8">
        <f>VLOOKUP(A44,[1]dvojboj!$A$6:$I$155,9,FALSE)</f>
        <v>32.93</v>
      </c>
    </row>
    <row r="45" spans="1:8">
      <c r="A45">
        <v>40</v>
      </c>
      <c r="B45" s="7">
        <f>VLOOKUP(A45,[1]dvojboj!$A$6:$I$155,3,FALSE)</f>
        <v>40</v>
      </c>
      <c r="C45" s="7">
        <f>VLOOKUP(A45,[1]dvojboj!$A$6:$I$155,4,FALSE)</f>
        <v>142</v>
      </c>
      <c r="D45" s="7" t="str">
        <f>VLOOKUP(A45,[1]dvojboj!$A$6:$I$155,5,FALSE)</f>
        <v>Radim ŠVEHLA</v>
      </c>
      <c r="E45" s="7" t="str">
        <f>VLOOKUP(A45,[1]dvojboj!$A$6:$I$155,6,FALSE)</f>
        <v>HZS Jihočeského kraje</v>
      </c>
      <c r="F45" s="8">
        <f>VLOOKUP(A45,[1]dvojboj!$A$6:$I$155,7,FALSE)</f>
        <v>17.95</v>
      </c>
      <c r="G45" s="8">
        <f>VLOOKUP(A45,[1]dvojboj!$A$6:$I$155,8,FALSE)</f>
        <v>15.2</v>
      </c>
      <c r="H45" s="8">
        <f>VLOOKUP(A45,[1]dvojboj!$A$6:$I$155,9,FALSE)</f>
        <v>33.15</v>
      </c>
    </row>
    <row r="46" spans="1:8">
      <c r="A46">
        <v>41</v>
      </c>
      <c r="B46" s="7">
        <f>VLOOKUP(A46,[1]dvojboj!$A$6:$I$155,3,FALSE)</f>
        <v>41</v>
      </c>
      <c r="C46" s="7">
        <f>VLOOKUP(A46,[1]dvojboj!$A$6:$I$155,4,FALSE)</f>
        <v>26</v>
      </c>
      <c r="D46" s="7" t="str">
        <f>VLOOKUP(A46,[1]dvojboj!$A$6:$I$155,5,FALSE)</f>
        <v>Martin KULHAVÝ</v>
      </c>
      <c r="E46" s="7" t="str">
        <f>VLOOKUP(A46,[1]dvojboj!$A$6:$I$155,6,FALSE)</f>
        <v>HZS Libereckého kraje</v>
      </c>
      <c r="F46" s="8">
        <f>VLOOKUP(A46,[1]dvojboj!$A$6:$I$155,7,FALSE)</f>
        <v>17.79</v>
      </c>
      <c r="G46" s="8">
        <f>VLOOKUP(A46,[1]dvojboj!$A$6:$I$155,8,FALSE)</f>
        <v>15.45</v>
      </c>
      <c r="H46" s="8">
        <f>VLOOKUP(A46,[1]dvojboj!$A$6:$I$155,9,FALSE)</f>
        <v>33.239999999999995</v>
      </c>
    </row>
    <row r="47" spans="1:8">
      <c r="A47">
        <v>42</v>
      </c>
      <c r="B47" s="7">
        <f>VLOOKUP(A47,[1]dvojboj!$A$6:$I$155,3,FALSE)</f>
        <v>42</v>
      </c>
      <c r="C47" s="7">
        <f>VLOOKUP(A47,[1]dvojboj!$A$6:$I$155,4,FALSE)</f>
        <v>8</v>
      </c>
      <c r="D47" s="7" t="str">
        <f>VLOOKUP(A47,[1]dvojboj!$A$6:$I$155,5,FALSE)</f>
        <v>Petr MIŘÁTSKÝ</v>
      </c>
      <c r="E47" s="7" t="str">
        <f>VLOOKUP(A47,[1]dvojboj!$A$6:$I$155,6,FALSE)</f>
        <v>HZS hlavního města Prahy</v>
      </c>
      <c r="F47" s="8">
        <f>VLOOKUP(A47,[1]dvojboj!$A$6:$I$155,7,FALSE)</f>
        <v>18.02</v>
      </c>
      <c r="G47" s="8">
        <f>VLOOKUP(A47,[1]dvojboj!$A$6:$I$155,8,FALSE)</f>
        <v>15.31</v>
      </c>
      <c r="H47" s="8">
        <f>VLOOKUP(A47,[1]dvojboj!$A$6:$I$155,9,FALSE)</f>
        <v>33.33</v>
      </c>
    </row>
    <row r="48" spans="1:8">
      <c r="A48">
        <v>43</v>
      </c>
      <c r="B48" s="7">
        <f>VLOOKUP(A48,[1]dvojboj!$A$6:$I$155,3,FALSE)</f>
        <v>43</v>
      </c>
      <c r="C48" s="7">
        <f>VLOOKUP(A48,[1]dvojboj!$A$6:$I$155,4,FALSE)</f>
        <v>7</v>
      </c>
      <c r="D48" s="7" t="str">
        <f>VLOOKUP(A48,[1]dvojboj!$A$6:$I$155,5,FALSE)</f>
        <v>Tomáš DANĚK</v>
      </c>
      <c r="E48" s="7" t="str">
        <f>VLOOKUP(A48,[1]dvojboj!$A$6:$I$155,6,FALSE)</f>
        <v>HZS hlavního města Prahy</v>
      </c>
      <c r="F48" s="8">
        <f>VLOOKUP(A48,[1]dvojboj!$A$6:$I$155,7,FALSE)</f>
        <v>17</v>
      </c>
      <c r="G48" s="8">
        <f>VLOOKUP(A48,[1]dvojboj!$A$6:$I$155,8,FALSE)</f>
        <v>16.43</v>
      </c>
      <c r="H48" s="8">
        <f>VLOOKUP(A48,[1]dvojboj!$A$6:$I$155,9,FALSE)</f>
        <v>33.43</v>
      </c>
    </row>
    <row r="49" spans="1:8">
      <c r="A49">
        <v>44</v>
      </c>
      <c r="B49" s="7">
        <f>VLOOKUP(A49,[1]dvojboj!$A$6:$I$155,3,FALSE)</f>
        <v>44</v>
      </c>
      <c r="C49" s="7">
        <f>VLOOKUP(A49,[1]dvojboj!$A$6:$I$155,4,FALSE)</f>
        <v>45</v>
      </c>
      <c r="D49" s="7" t="str">
        <f>VLOOKUP(A49,[1]dvojboj!$A$6:$I$155,5,FALSE)</f>
        <v>Lukáš FLACH</v>
      </c>
      <c r="E49" s="7" t="str">
        <f>VLOOKUP(A49,[1]dvojboj!$A$6:$I$155,6,FALSE)</f>
        <v>HZS Pardubického kraje</v>
      </c>
      <c r="F49" s="8">
        <f>VLOOKUP(A49,[1]dvojboj!$A$6:$I$155,7,FALSE)</f>
        <v>17.12</v>
      </c>
      <c r="G49" s="8">
        <f>VLOOKUP(A49,[1]dvojboj!$A$6:$I$155,8,FALSE)</f>
        <v>16.329999999999998</v>
      </c>
      <c r="H49" s="8">
        <f>VLOOKUP(A49,[1]dvojboj!$A$6:$I$155,9,FALSE)</f>
        <v>33.450000000000003</v>
      </c>
    </row>
    <row r="50" spans="1:8">
      <c r="A50">
        <v>45</v>
      </c>
      <c r="B50" s="7">
        <f>VLOOKUP(A50,[1]dvojboj!$A$6:$I$155,3,FALSE)</f>
        <v>45</v>
      </c>
      <c r="C50" s="7">
        <f>VLOOKUP(A50,[1]dvojboj!$A$6:$I$155,4,FALSE)</f>
        <v>127</v>
      </c>
      <c r="D50" s="7" t="str">
        <f>VLOOKUP(A50,[1]dvojboj!$A$6:$I$155,5,FALSE)</f>
        <v>Josef VLACH</v>
      </c>
      <c r="E50" s="7" t="str">
        <f>VLOOKUP(A50,[1]dvojboj!$A$6:$I$155,6,FALSE)</f>
        <v>HZS Středočeského kraje</v>
      </c>
      <c r="F50" s="8">
        <f>VLOOKUP(A50,[1]dvojboj!$A$6:$I$155,7,FALSE)</f>
        <v>17.82</v>
      </c>
      <c r="G50" s="8">
        <f>VLOOKUP(A50,[1]dvojboj!$A$6:$I$155,8,FALSE)</f>
        <v>15.8</v>
      </c>
      <c r="H50" s="8">
        <f>VLOOKUP(A50,[1]dvojboj!$A$6:$I$155,9,FALSE)</f>
        <v>33.620000000000005</v>
      </c>
    </row>
    <row r="51" spans="1:8">
      <c r="A51">
        <v>46</v>
      </c>
      <c r="B51" s="7">
        <f>VLOOKUP(A51,[1]dvojboj!$A$6:$I$155,3,FALSE)</f>
        <v>46</v>
      </c>
      <c r="C51" s="7">
        <f>VLOOKUP(A51,[1]dvojboj!$A$6:$I$155,4,FALSE)</f>
        <v>32</v>
      </c>
      <c r="D51" s="7" t="str">
        <f>VLOOKUP(A51,[1]dvojboj!$A$6:$I$155,5,FALSE)</f>
        <v>Martin BÍLEK</v>
      </c>
      <c r="E51" s="7" t="str">
        <f>VLOOKUP(A51,[1]dvojboj!$A$6:$I$155,6,FALSE)</f>
        <v>HZS Jihomoravského kraje</v>
      </c>
      <c r="F51" s="8">
        <f>VLOOKUP(A51,[1]dvojboj!$A$6:$I$155,7,FALSE)</f>
        <v>17.34</v>
      </c>
      <c r="G51" s="8">
        <f>VLOOKUP(A51,[1]dvojboj!$A$6:$I$155,8,FALSE)</f>
        <v>16.559999999999999</v>
      </c>
      <c r="H51" s="8">
        <f>VLOOKUP(A51,[1]dvojboj!$A$6:$I$155,9,FALSE)</f>
        <v>33.9</v>
      </c>
    </row>
    <row r="52" spans="1:8">
      <c r="A52">
        <v>47</v>
      </c>
      <c r="B52" s="7">
        <f>VLOOKUP(A52,[1]dvojboj!$A$6:$I$155,3,FALSE)</f>
        <v>47</v>
      </c>
      <c r="C52" s="7">
        <f>VLOOKUP(A52,[1]dvojboj!$A$6:$I$155,4,FALSE)</f>
        <v>141</v>
      </c>
      <c r="D52" s="7" t="str">
        <f>VLOOKUP(A52,[1]dvojboj!$A$6:$I$155,5,FALSE)</f>
        <v>Milan ČADA</v>
      </c>
      <c r="E52" s="7" t="str">
        <f>VLOOKUP(A52,[1]dvojboj!$A$6:$I$155,6,FALSE)</f>
        <v>HZS Jihočeského kraje</v>
      </c>
      <c r="F52" s="8">
        <f>VLOOKUP(A52,[1]dvojboj!$A$6:$I$155,7,FALSE)</f>
        <v>18.04</v>
      </c>
      <c r="G52" s="8">
        <f>VLOOKUP(A52,[1]dvojboj!$A$6:$I$155,8,FALSE)</f>
        <v>15.89</v>
      </c>
      <c r="H52" s="8">
        <f>VLOOKUP(A52,[1]dvojboj!$A$6:$I$155,9,FALSE)</f>
        <v>33.93</v>
      </c>
    </row>
    <row r="53" spans="1:8">
      <c r="A53">
        <v>48</v>
      </c>
      <c r="B53" s="7">
        <f>VLOOKUP(A53,[1]dvojboj!$A$6:$I$155,3,FALSE)</f>
        <v>48</v>
      </c>
      <c r="C53" s="7">
        <f>VLOOKUP(A53,[1]dvojboj!$A$6:$I$155,4,FALSE)</f>
        <v>145</v>
      </c>
      <c r="D53" s="7" t="str">
        <f>VLOOKUP(A53,[1]dvojboj!$A$6:$I$155,5,FALSE)</f>
        <v>Michal DOKTOR</v>
      </c>
      <c r="E53" s="7" t="str">
        <f>VLOOKUP(A53,[1]dvojboj!$A$6:$I$155,6,FALSE)</f>
        <v>HZS Jihočeského kraje</v>
      </c>
      <c r="F53" s="8">
        <f>VLOOKUP(A53,[1]dvojboj!$A$6:$I$155,7,FALSE)</f>
        <v>17.940000000000001</v>
      </c>
      <c r="G53" s="8">
        <f>VLOOKUP(A53,[1]dvojboj!$A$6:$I$155,8,FALSE)</f>
        <v>16.059999999999999</v>
      </c>
      <c r="H53" s="8">
        <f>VLOOKUP(A53,[1]dvojboj!$A$6:$I$155,9,FALSE)</f>
        <v>34</v>
      </c>
    </row>
    <row r="54" spans="1:8">
      <c r="A54">
        <v>49</v>
      </c>
      <c r="B54" s="7">
        <f>VLOOKUP(A54,[1]dvojboj!$A$6:$I$155,3,FALSE)</f>
        <v>49</v>
      </c>
      <c r="C54" s="7">
        <f>VLOOKUP(A54,[1]dvojboj!$A$6:$I$155,4,FALSE)</f>
        <v>37</v>
      </c>
      <c r="D54" s="7" t="str">
        <f>VLOOKUP(A54,[1]dvojboj!$A$6:$I$155,5,FALSE)</f>
        <v>Jiří ŠKAROUPKA</v>
      </c>
      <c r="E54" s="7" t="str">
        <f>VLOOKUP(A54,[1]dvojboj!$A$6:$I$155,6,FALSE)</f>
        <v>HZS Jihomoravského kraje</v>
      </c>
      <c r="F54" s="8">
        <f>VLOOKUP(A54,[1]dvojboj!$A$6:$I$155,7,FALSE)</f>
        <v>17.309999999999999</v>
      </c>
      <c r="G54" s="8">
        <f>VLOOKUP(A54,[1]dvojboj!$A$6:$I$155,8,FALSE)</f>
        <v>16.829999999999998</v>
      </c>
      <c r="H54" s="8">
        <f>VLOOKUP(A54,[1]dvojboj!$A$6:$I$155,9,FALSE)</f>
        <v>34.14</v>
      </c>
    </row>
    <row r="55" spans="1:8">
      <c r="A55">
        <v>50</v>
      </c>
      <c r="B55" s="7">
        <f>VLOOKUP(A55,[1]dvojboj!$A$6:$I$155,3,FALSE)</f>
        <v>50</v>
      </c>
      <c r="C55" s="7">
        <f>VLOOKUP(A55,[1]dvojboj!$A$6:$I$155,4,FALSE)</f>
        <v>98</v>
      </c>
      <c r="D55" s="7" t="str">
        <f>VLOOKUP(A55,[1]dvojboj!$A$6:$I$155,5,FALSE)</f>
        <v>Marek BIA</v>
      </c>
      <c r="E55" s="7" t="str">
        <f>VLOOKUP(A55,[1]dvojboj!$A$6:$I$155,6,FALSE)</f>
        <v>HZS Olomouckého kraje</v>
      </c>
      <c r="F55" s="8">
        <f>VLOOKUP(A55,[1]dvojboj!$A$6:$I$155,7,FALSE)</f>
        <v>17.59</v>
      </c>
      <c r="G55" s="8">
        <f>VLOOKUP(A55,[1]dvojboj!$A$6:$I$155,8,FALSE)</f>
        <v>16.57</v>
      </c>
      <c r="H55" s="8">
        <f>VLOOKUP(A55,[1]dvojboj!$A$6:$I$155,9,FALSE)</f>
        <v>34.159999999999997</v>
      </c>
    </row>
    <row r="56" spans="1:8">
      <c r="A56">
        <v>51</v>
      </c>
      <c r="B56" s="7">
        <f>VLOOKUP(A56,[1]dvojboj!$A$6:$I$155,3,FALSE)</f>
        <v>51</v>
      </c>
      <c r="C56" s="7">
        <f>VLOOKUP(A56,[1]dvojboj!$A$6:$I$155,4,FALSE)</f>
        <v>74</v>
      </c>
      <c r="D56" s="7" t="str">
        <f>VLOOKUP(A56,[1]dvojboj!$A$6:$I$155,5,FALSE)</f>
        <v>David SOMOL</v>
      </c>
      <c r="E56" s="7" t="str">
        <f>VLOOKUP(A56,[1]dvojboj!$A$6:$I$155,6,FALSE)</f>
        <v>HZS Ústeckého kraje</v>
      </c>
      <c r="F56" s="8">
        <f>VLOOKUP(A56,[1]dvojboj!$A$6:$I$155,7,FALSE)</f>
        <v>17.72</v>
      </c>
      <c r="G56" s="8">
        <f>VLOOKUP(A56,[1]dvojboj!$A$6:$I$155,8,FALSE)</f>
        <v>16.690000000000001</v>
      </c>
      <c r="H56" s="8">
        <f>VLOOKUP(A56,[1]dvojboj!$A$6:$I$155,9,FALSE)</f>
        <v>34.409999999999997</v>
      </c>
    </row>
    <row r="57" spans="1:8">
      <c r="A57">
        <v>52</v>
      </c>
      <c r="B57" s="7">
        <f>VLOOKUP(A57,[1]dvojboj!$A$6:$I$155,3,FALSE)</f>
        <v>52</v>
      </c>
      <c r="C57" s="7">
        <f>VLOOKUP(A57,[1]dvojboj!$A$6:$I$155,4,FALSE)</f>
        <v>56</v>
      </c>
      <c r="D57" s="7" t="str">
        <f>VLOOKUP(A57,[1]dvojboj!$A$6:$I$155,5,FALSE)</f>
        <v>Luboš NAVRKAL</v>
      </c>
      <c r="E57" s="7" t="str">
        <f>VLOOKUP(A57,[1]dvojboj!$A$6:$I$155,6,FALSE)</f>
        <v>HZS kraje Vysočina</v>
      </c>
      <c r="F57" s="8">
        <f>VLOOKUP(A57,[1]dvojboj!$A$6:$I$155,7,FALSE)</f>
        <v>17.190000000000001</v>
      </c>
      <c r="G57" s="8">
        <f>VLOOKUP(A57,[1]dvojboj!$A$6:$I$155,8,FALSE)</f>
        <v>17.32</v>
      </c>
      <c r="H57" s="8">
        <f>VLOOKUP(A57,[1]dvojboj!$A$6:$I$155,9,FALSE)</f>
        <v>34.510000000000005</v>
      </c>
    </row>
    <row r="58" spans="1:8">
      <c r="A58">
        <v>53</v>
      </c>
      <c r="B58" s="7">
        <f>VLOOKUP(A58,[1]dvojboj!$A$6:$I$155,3,FALSE)</f>
        <v>53</v>
      </c>
      <c r="C58" s="7">
        <f>VLOOKUP(A58,[1]dvojboj!$A$6:$I$155,4,FALSE)</f>
        <v>122</v>
      </c>
      <c r="D58" s="7" t="str">
        <f>VLOOKUP(A58,[1]dvojboj!$A$6:$I$155,5,FALSE)</f>
        <v>Vladislav FILIP</v>
      </c>
      <c r="E58" s="7" t="str">
        <f>VLOOKUP(A58,[1]dvojboj!$A$6:$I$155,6,FALSE)</f>
        <v>HZS Středočeského kraje</v>
      </c>
      <c r="F58" s="8">
        <f>VLOOKUP(A58,[1]dvojboj!$A$6:$I$155,7,FALSE)</f>
        <v>16.72</v>
      </c>
      <c r="G58" s="8">
        <f>VLOOKUP(A58,[1]dvojboj!$A$6:$I$155,8,FALSE)</f>
        <v>17.82</v>
      </c>
      <c r="H58" s="8">
        <f>VLOOKUP(A58,[1]dvojboj!$A$6:$I$155,9,FALSE)</f>
        <v>34.54</v>
      </c>
    </row>
    <row r="59" spans="1:8">
      <c r="A59">
        <v>54</v>
      </c>
      <c r="B59" s="7">
        <f>VLOOKUP(A59,[1]dvojboj!$A$6:$I$155,3,FALSE)</f>
        <v>54</v>
      </c>
      <c r="C59" s="7">
        <f>VLOOKUP(A59,[1]dvojboj!$A$6:$I$155,4,FALSE)</f>
        <v>129</v>
      </c>
      <c r="D59" s="7" t="str">
        <f>VLOOKUP(A59,[1]dvojboj!$A$6:$I$155,5,FALSE)</f>
        <v>Radek BÁRTA</v>
      </c>
      <c r="E59" s="7" t="str">
        <f>VLOOKUP(A59,[1]dvojboj!$A$6:$I$155,6,FALSE)</f>
        <v>HZS Středočeského kraje</v>
      </c>
      <c r="F59" s="8">
        <f>VLOOKUP(A59,[1]dvojboj!$A$6:$I$155,7,FALSE)</f>
        <v>17.420000000000002</v>
      </c>
      <c r="G59" s="8">
        <f>VLOOKUP(A59,[1]dvojboj!$A$6:$I$155,8,FALSE)</f>
        <v>17.149999999999999</v>
      </c>
      <c r="H59" s="8">
        <f>VLOOKUP(A59,[1]dvojboj!$A$6:$I$155,9,FALSE)</f>
        <v>34.57</v>
      </c>
    </row>
    <row r="60" spans="1:8">
      <c r="A60">
        <v>55</v>
      </c>
      <c r="B60" s="7">
        <f>VLOOKUP(A60,[1]dvojboj!$A$6:$I$155,3,FALSE)</f>
        <v>55</v>
      </c>
      <c r="C60" s="7">
        <f>VLOOKUP(A60,[1]dvojboj!$A$6:$I$155,4,FALSE)</f>
        <v>149</v>
      </c>
      <c r="D60" s="7" t="str">
        <f>VLOOKUP(A60,[1]dvojboj!$A$6:$I$155,5,FALSE)</f>
        <v>Pavel JANŮ</v>
      </c>
      <c r="E60" s="7" t="str">
        <f>VLOOKUP(A60,[1]dvojboj!$A$6:$I$155,6,FALSE)</f>
        <v>HZS Jihočeského kraje</v>
      </c>
      <c r="F60" s="8">
        <f>VLOOKUP(A60,[1]dvojboj!$A$6:$I$155,7,FALSE)</f>
        <v>17.940000000000001</v>
      </c>
      <c r="G60" s="8">
        <f>VLOOKUP(A60,[1]dvojboj!$A$6:$I$155,8,FALSE)</f>
        <v>16.82</v>
      </c>
      <c r="H60" s="8">
        <f>VLOOKUP(A60,[1]dvojboj!$A$6:$I$155,9,FALSE)</f>
        <v>34.760000000000005</v>
      </c>
    </row>
    <row r="61" spans="1:8">
      <c r="A61">
        <v>56</v>
      </c>
      <c r="B61" s="7">
        <f>VLOOKUP(A61,[1]dvojboj!$A$6:$I$155,3,FALSE)</f>
        <v>56</v>
      </c>
      <c r="C61" s="7">
        <f>VLOOKUP(A61,[1]dvojboj!$A$6:$I$155,4,FALSE)</f>
        <v>143</v>
      </c>
      <c r="D61" s="7" t="str">
        <f>VLOOKUP(A61,[1]dvojboj!$A$6:$I$155,5,FALSE)</f>
        <v>Michal ČERNOVSKÝ</v>
      </c>
      <c r="E61" s="7" t="str">
        <f>VLOOKUP(A61,[1]dvojboj!$A$6:$I$155,6,FALSE)</f>
        <v>HZS Jihočeského kraje</v>
      </c>
      <c r="F61" s="8">
        <f>VLOOKUP(A61,[1]dvojboj!$A$6:$I$155,7,FALSE)</f>
        <v>18.77</v>
      </c>
      <c r="G61" s="8">
        <f>VLOOKUP(A61,[1]dvojboj!$A$6:$I$155,8,FALSE)</f>
        <v>16.079999999999998</v>
      </c>
      <c r="H61" s="8">
        <f>VLOOKUP(A61,[1]dvojboj!$A$6:$I$155,9,FALSE)</f>
        <v>34.849999999999994</v>
      </c>
    </row>
    <row r="62" spans="1:8">
      <c r="A62">
        <v>57</v>
      </c>
      <c r="B62" s="7">
        <f>VLOOKUP(A62,[1]dvojboj!$A$6:$I$155,3,FALSE)</f>
        <v>57</v>
      </c>
      <c r="C62" s="7">
        <f>VLOOKUP(A62,[1]dvojboj!$A$6:$I$155,4,FALSE)</f>
        <v>34</v>
      </c>
      <c r="D62" s="7" t="str">
        <f>VLOOKUP(A62,[1]dvojboj!$A$6:$I$155,5,FALSE)</f>
        <v>Radim ČECH</v>
      </c>
      <c r="E62" s="7" t="str">
        <f>VLOOKUP(A62,[1]dvojboj!$A$6:$I$155,6,FALSE)</f>
        <v>HZS Jihomoravského kraje</v>
      </c>
      <c r="F62" s="8">
        <f>VLOOKUP(A62,[1]dvojboj!$A$6:$I$155,7,FALSE)</f>
        <v>18.3</v>
      </c>
      <c r="G62" s="8">
        <f>VLOOKUP(A62,[1]dvojboj!$A$6:$I$155,8,FALSE)</f>
        <v>16.690000000000001</v>
      </c>
      <c r="H62" s="8">
        <f>VLOOKUP(A62,[1]dvojboj!$A$6:$I$155,9,FALSE)</f>
        <v>34.99</v>
      </c>
    </row>
    <row r="63" spans="1:8">
      <c r="A63">
        <v>58</v>
      </c>
      <c r="B63" s="7">
        <f>VLOOKUP(A63,[1]dvojboj!$A$6:$I$155,3,FALSE)</f>
        <v>58</v>
      </c>
      <c r="C63" s="7">
        <f>VLOOKUP(A63,[1]dvojboj!$A$6:$I$155,4,FALSE)</f>
        <v>97</v>
      </c>
      <c r="D63" s="7" t="str">
        <f>VLOOKUP(A63,[1]dvojboj!$A$6:$I$155,5,FALSE)</f>
        <v>Pavel BERNHAUER</v>
      </c>
      <c r="E63" s="7" t="str">
        <f>VLOOKUP(A63,[1]dvojboj!$A$6:$I$155,6,FALSE)</f>
        <v>HZS Olomouckého kraje</v>
      </c>
      <c r="F63" s="8">
        <f>VLOOKUP(A63,[1]dvojboj!$A$6:$I$155,7,FALSE)</f>
        <v>18.72</v>
      </c>
      <c r="G63" s="8">
        <f>VLOOKUP(A63,[1]dvojboj!$A$6:$I$155,8,FALSE)</f>
        <v>16.54</v>
      </c>
      <c r="H63" s="8">
        <f>VLOOKUP(A63,[1]dvojboj!$A$6:$I$155,9,FALSE)</f>
        <v>35.26</v>
      </c>
    </row>
    <row r="64" spans="1:8">
      <c r="A64">
        <v>59</v>
      </c>
      <c r="B64" s="7">
        <f>VLOOKUP(A64,[1]dvojboj!$A$6:$I$155,3,FALSE)</f>
        <v>59</v>
      </c>
      <c r="C64" s="7">
        <f>VLOOKUP(A64,[1]dvojboj!$A$6:$I$155,4,FALSE)</f>
        <v>72</v>
      </c>
      <c r="D64" s="7" t="str">
        <f>VLOOKUP(A64,[1]dvojboj!$A$6:$I$155,5,FALSE)</f>
        <v>Ladislav STÁREK</v>
      </c>
      <c r="E64" s="7" t="str">
        <f>VLOOKUP(A64,[1]dvojboj!$A$6:$I$155,6,FALSE)</f>
        <v>HZS Ústeckého kraje</v>
      </c>
      <c r="F64" s="8">
        <f>VLOOKUP(A64,[1]dvojboj!$A$6:$I$155,7,FALSE)</f>
        <v>18.77</v>
      </c>
      <c r="G64" s="8">
        <f>VLOOKUP(A64,[1]dvojboj!$A$6:$I$155,8,FALSE)</f>
        <v>16.55</v>
      </c>
      <c r="H64" s="8">
        <f>VLOOKUP(A64,[1]dvojboj!$A$6:$I$155,9,FALSE)</f>
        <v>35.32</v>
      </c>
    </row>
    <row r="65" spans="1:8">
      <c r="A65">
        <v>60</v>
      </c>
      <c r="B65" s="7">
        <f>VLOOKUP(A65,[1]dvojboj!$A$6:$I$155,3,FALSE)</f>
        <v>60</v>
      </c>
      <c r="C65" s="7">
        <f>VLOOKUP(A65,[1]dvojboj!$A$6:$I$155,4,FALSE)</f>
        <v>123</v>
      </c>
      <c r="D65" s="7" t="str">
        <f>VLOOKUP(A65,[1]dvojboj!$A$6:$I$155,5,FALSE)</f>
        <v>Václav ŘÍHA</v>
      </c>
      <c r="E65" s="7" t="str">
        <f>VLOOKUP(A65,[1]dvojboj!$A$6:$I$155,6,FALSE)</f>
        <v>HZS Středočeského kraje</v>
      </c>
      <c r="F65" s="8">
        <f>VLOOKUP(A65,[1]dvojboj!$A$6:$I$155,7,FALSE)</f>
        <v>18.12</v>
      </c>
      <c r="G65" s="8">
        <f>VLOOKUP(A65,[1]dvojboj!$A$6:$I$155,8,FALSE)</f>
        <v>17.52</v>
      </c>
      <c r="H65" s="8">
        <f>VLOOKUP(A65,[1]dvojboj!$A$6:$I$155,9,FALSE)</f>
        <v>35.64</v>
      </c>
    </row>
    <row r="66" spans="1:8">
      <c r="A66">
        <v>61</v>
      </c>
      <c r="B66" s="7">
        <f>VLOOKUP(A66,[1]dvojboj!$A$6:$I$155,3,FALSE)</f>
        <v>61</v>
      </c>
      <c r="C66" s="7">
        <f>VLOOKUP(A66,[1]dvojboj!$A$6:$I$155,4,FALSE)</f>
        <v>95</v>
      </c>
      <c r="D66" s="7" t="str">
        <f>VLOOKUP(A66,[1]dvojboj!$A$6:$I$155,5,FALSE)</f>
        <v>Jiří MAREŠ</v>
      </c>
      <c r="E66" s="7" t="str">
        <f>VLOOKUP(A66,[1]dvojboj!$A$6:$I$155,6,FALSE)</f>
        <v>HZS Olomouckého kraje</v>
      </c>
      <c r="F66" s="8">
        <f>VLOOKUP(A66,[1]dvojboj!$A$6:$I$155,7,FALSE)</f>
        <v>17.649999999999999</v>
      </c>
      <c r="G66" s="8">
        <f>VLOOKUP(A66,[1]dvojboj!$A$6:$I$155,8,FALSE)</f>
        <v>18.03</v>
      </c>
      <c r="H66" s="8">
        <f>VLOOKUP(A66,[1]dvojboj!$A$6:$I$155,9,FALSE)</f>
        <v>35.68</v>
      </c>
    </row>
    <row r="67" spans="1:8">
      <c r="A67">
        <v>62</v>
      </c>
      <c r="B67" s="7">
        <f>VLOOKUP(A67,[1]dvojboj!$A$6:$I$155,3,FALSE)</f>
        <v>62</v>
      </c>
      <c r="C67" s="7">
        <f>VLOOKUP(A67,[1]dvojboj!$A$6:$I$155,4,FALSE)</f>
        <v>73</v>
      </c>
      <c r="D67" s="7" t="str">
        <f>VLOOKUP(A67,[1]dvojboj!$A$6:$I$155,5,FALSE)</f>
        <v>Václav ŠEINER</v>
      </c>
      <c r="E67" s="7" t="str">
        <f>VLOOKUP(A67,[1]dvojboj!$A$6:$I$155,6,FALSE)</f>
        <v>HZS Ústeckého kraje</v>
      </c>
      <c r="F67" s="8">
        <f>VLOOKUP(A67,[1]dvojboj!$A$6:$I$155,7,FALSE)</f>
        <v>17.86</v>
      </c>
      <c r="G67" s="8">
        <f>VLOOKUP(A67,[1]dvojboj!$A$6:$I$155,8,FALSE)</f>
        <v>17.88</v>
      </c>
      <c r="H67" s="8">
        <f>VLOOKUP(A67,[1]dvojboj!$A$6:$I$155,9,FALSE)</f>
        <v>35.739999999999995</v>
      </c>
    </row>
    <row r="68" spans="1:8">
      <c r="A68">
        <v>63</v>
      </c>
      <c r="B68" s="7">
        <f>VLOOKUP(A68,[1]dvojboj!$A$6:$I$155,3,FALSE)</f>
        <v>63</v>
      </c>
      <c r="C68" s="7">
        <f>VLOOKUP(A68,[1]dvojboj!$A$6:$I$155,4,FALSE)</f>
        <v>6</v>
      </c>
      <c r="D68" s="7" t="str">
        <f>VLOOKUP(A68,[1]dvojboj!$A$6:$I$155,5,FALSE)</f>
        <v>Ladislav VOBEJDA</v>
      </c>
      <c r="E68" s="7" t="str">
        <f>VLOOKUP(A68,[1]dvojboj!$A$6:$I$155,6,FALSE)</f>
        <v>HZS hlavního města Prahy</v>
      </c>
      <c r="F68" s="8">
        <f>VLOOKUP(A68,[1]dvojboj!$A$6:$I$155,7,FALSE)</f>
        <v>18.97</v>
      </c>
      <c r="G68" s="8">
        <f>VLOOKUP(A68,[1]dvojboj!$A$6:$I$155,8,FALSE)</f>
        <v>16.88</v>
      </c>
      <c r="H68" s="8">
        <f>VLOOKUP(A68,[1]dvojboj!$A$6:$I$155,9,FALSE)</f>
        <v>35.849999999999994</v>
      </c>
    </row>
    <row r="69" spans="1:8">
      <c r="A69">
        <v>64</v>
      </c>
      <c r="B69" s="7">
        <f>VLOOKUP(A69,[1]dvojboj!$A$6:$I$155,3,FALSE)</f>
        <v>64</v>
      </c>
      <c r="C69" s="7">
        <f>VLOOKUP(A69,[1]dvojboj!$A$6:$I$155,4,FALSE)</f>
        <v>42</v>
      </c>
      <c r="D69" s="7" t="str">
        <f>VLOOKUP(A69,[1]dvojboj!$A$6:$I$155,5,FALSE)</f>
        <v>Jan KURKA</v>
      </c>
      <c r="E69" s="7" t="str">
        <f>VLOOKUP(A69,[1]dvojboj!$A$6:$I$155,6,FALSE)</f>
        <v>HZS Pardubického kraje</v>
      </c>
      <c r="F69" s="8">
        <f>VLOOKUP(A69,[1]dvojboj!$A$6:$I$155,7,FALSE)</f>
        <v>19.63</v>
      </c>
      <c r="G69" s="8">
        <f>VLOOKUP(A69,[1]dvojboj!$A$6:$I$155,8,FALSE)</f>
        <v>16.38</v>
      </c>
      <c r="H69" s="8">
        <f>VLOOKUP(A69,[1]dvojboj!$A$6:$I$155,9,FALSE)</f>
        <v>36.01</v>
      </c>
    </row>
    <row r="70" spans="1:8">
      <c r="A70">
        <v>65</v>
      </c>
      <c r="B70" s="7">
        <f>VLOOKUP(A70,[1]dvojboj!$A$6:$I$155,3,FALSE)</f>
        <v>65</v>
      </c>
      <c r="C70" s="7">
        <f>VLOOKUP(A70,[1]dvojboj!$A$6:$I$155,4,FALSE)</f>
        <v>81</v>
      </c>
      <c r="D70" s="7" t="str">
        <f>VLOOKUP(A70,[1]dvojboj!$A$6:$I$155,5,FALSE)</f>
        <v>Jiří KARAS</v>
      </c>
      <c r="E70" s="7" t="str">
        <f>VLOOKUP(A70,[1]dvojboj!$A$6:$I$155,6,FALSE)</f>
        <v>HZS Karlovarského kraje</v>
      </c>
      <c r="F70" s="8">
        <f>VLOOKUP(A70,[1]dvojboj!$A$6:$I$155,7,FALSE)</f>
        <v>18.71</v>
      </c>
      <c r="G70" s="8">
        <f>VLOOKUP(A70,[1]dvojboj!$A$6:$I$155,8,FALSE)</f>
        <v>17.47</v>
      </c>
      <c r="H70" s="8">
        <f>VLOOKUP(A70,[1]dvojboj!$A$6:$I$155,9,FALSE)</f>
        <v>36.18</v>
      </c>
    </row>
    <row r="71" spans="1:8">
      <c r="A71">
        <v>66</v>
      </c>
      <c r="B71" s="7">
        <f>VLOOKUP(A71,[1]dvojboj!$A$6:$I$155,3,FALSE)</f>
        <v>66</v>
      </c>
      <c r="C71" s="7">
        <f>VLOOKUP(A71,[1]dvojboj!$A$6:$I$155,4,FALSE)</f>
        <v>2</v>
      </c>
      <c r="D71" s="7" t="str">
        <f>VLOOKUP(A71,[1]dvojboj!$A$6:$I$155,5,FALSE)</f>
        <v>Michal ŠÍDA</v>
      </c>
      <c r="E71" s="7" t="str">
        <f>VLOOKUP(A71,[1]dvojboj!$A$6:$I$155,6,FALSE)</f>
        <v>HZS hlavního města Prahy</v>
      </c>
      <c r="F71" s="8">
        <f>VLOOKUP(A71,[1]dvojboj!$A$6:$I$155,7,FALSE)</f>
        <v>18.82</v>
      </c>
      <c r="G71" s="8">
        <f>VLOOKUP(A71,[1]dvojboj!$A$6:$I$155,8,FALSE)</f>
        <v>17.73</v>
      </c>
      <c r="H71" s="8">
        <f>VLOOKUP(A71,[1]dvojboj!$A$6:$I$155,9,FALSE)</f>
        <v>36.549999999999997</v>
      </c>
    </row>
    <row r="72" spans="1:8">
      <c r="A72">
        <v>67</v>
      </c>
      <c r="B72" s="7">
        <f>VLOOKUP(A72,[1]dvojboj!$A$6:$I$155,3,FALSE)</f>
        <v>67</v>
      </c>
      <c r="C72" s="7">
        <f>VLOOKUP(A72,[1]dvojboj!$A$6:$I$155,4,FALSE)</f>
        <v>93</v>
      </c>
      <c r="D72" s="7" t="str">
        <f>VLOOKUP(A72,[1]dvojboj!$A$6:$I$155,5,FALSE)</f>
        <v>Václav BLAŽEK</v>
      </c>
      <c r="E72" s="7" t="str">
        <f>VLOOKUP(A72,[1]dvojboj!$A$6:$I$155,6,FALSE)</f>
        <v>HZS Olomouckého kraje</v>
      </c>
      <c r="F72" s="8">
        <f>VLOOKUP(A72,[1]dvojboj!$A$6:$I$155,7,FALSE)</f>
        <v>20.04</v>
      </c>
      <c r="G72" s="8">
        <f>VLOOKUP(A72,[1]dvojboj!$A$6:$I$155,8,FALSE)</f>
        <v>16.510000000000002</v>
      </c>
      <c r="H72" s="8">
        <f>VLOOKUP(A72,[1]dvojboj!$A$6:$I$155,9,FALSE)</f>
        <v>36.549999999999997</v>
      </c>
    </row>
    <row r="73" spans="1:8">
      <c r="A73">
        <v>68</v>
      </c>
      <c r="B73" s="7">
        <f>VLOOKUP(A73,[1]dvojboj!$A$6:$I$155,3,FALSE)</f>
        <v>68</v>
      </c>
      <c r="C73" s="7">
        <f>VLOOKUP(A73,[1]dvojboj!$A$6:$I$155,4,FALSE)</f>
        <v>1</v>
      </c>
      <c r="D73" s="7" t="str">
        <f>VLOOKUP(A73,[1]dvojboj!$A$6:$I$155,5,FALSE)</f>
        <v>Marek SCHOBER</v>
      </c>
      <c r="E73" s="7" t="str">
        <f>VLOOKUP(A73,[1]dvojboj!$A$6:$I$155,6,FALSE)</f>
        <v>HZS hlavního města Prahy</v>
      </c>
      <c r="F73" s="8">
        <f>VLOOKUP(A73,[1]dvojboj!$A$6:$I$155,7,FALSE)</f>
        <v>19.09</v>
      </c>
      <c r="G73" s="8">
        <f>VLOOKUP(A73,[1]dvojboj!$A$6:$I$155,8,FALSE)</f>
        <v>17.489999999999998</v>
      </c>
      <c r="H73" s="8">
        <f>VLOOKUP(A73,[1]dvojboj!$A$6:$I$155,9,FALSE)</f>
        <v>36.58</v>
      </c>
    </row>
    <row r="74" spans="1:8">
      <c r="A74">
        <v>69</v>
      </c>
      <c r="B74" s="7">
        <f>VLOOKUP(A74,[1]dvojboj!$A$6:$I$155,3,FALSE)</f>
        <v>69</v>
      </c>
      <c r="C74" s="7">
        <f>VLOOKUP(A74,[1]dvojboj!$A$6:$I$155,4,FALSE)</f>
        <v>71</v>
      </c>
      <c r="D74" s="7" t="str">
        <f>VLOOKUP(A74,[1]dvojboj!$A$6:$I$155,5,FALSE)</f>
        <v>Lukáš KHÝR</v>
      </c>
      <c r="E74" s="7" t="str">
        <f>VLOOKUP(A74,[1]dvojboj!$A$6:$I$155,6,FALSE)</f>
        <v>HZS Ústeckého kraje</v>
      </c>
      <c r="F74" s="8">
        <f>VLOOKUP(A74,[1]dvojboj!$A$6:$I$155,7,FALSE)</f>
        <v>19.89</v>
      </c>
      <c r="G74" s="8">
        <f>VLOOKUP(A74,[1]dvojboj!$A$6:$I$155,8,FALSE)</f>
        <v>16.87</v>
      </c>
      <c r="H74" s="8">
        <f>VLOOKUP(A74,[1]dvojboj!$A$6:$I$155,9,FALSE)</f>
        <v>36.760000000000005</v>
      </c>
    </row>
    <row r="75" spans="1:8">
      <c r="A75">
        <v>70</v>
      </c>
      <c r="B75" s="7">
        <f>VLOOKUP(A75,[1]dvojboj!$A$6:$I$155,3,FALSE)</f>
        <v>70</v>
      </c>
      <c r="C75" s="7">
        <f>VLOOKUP(A75,[1]dvojboj!$A$6:$I$155,4,FALSE)</f>
        <v>77</v>
      </c>
      <c r="D75" s="7" t="str">
        <f>VLOOKUP(A75,[1]dvojboj!$A$6:$I$155,5,FALSE)</f>
        <v>Martin HOVORKA</v>
      </c>
      <c r="E75" s="7" t="str">
        <f>VLOOKUP(A75,[1]dvojboj!$A$6:$I$155,6,FALSE)</f>
        <v>HZS Ústeckého kraje</v>
      </c>
      <c r="F75" s="8">
        <f>VLOOKUP(A75,[1]dvojboj!$A$6:$I$155,7,FALSE)</f>
        <v>19.8</v>
      </c>
      <c r="G75" s="8">
        <f>VLOOKUP(A75,[1]dvojboj!$A$6:$I$155,8,FALSE)</f>
        <v>17.36</v>
      </c>
      <c r="H75" s="8">
        <f>VLOOKUP(A75,[1]dvojboj!$A$6:$I$155,9,FALSE)</f>
        <v>37.159999999999997</v>
      </c>
    </row>
    <row r="76" spans="1:8">
      <c r="A76">
        <v>71</v>
      </c>
      <c r="B76" s="7">
        <f>VLOOKUP(A76,[1]dvojboj!$A$6:$I$155,3,FALSE)</f>
        <v>71</v>
      </c>
      <c r="C76" s="7">
        <f>VLOOKUP(A76,[1]dvojboj!$A$6:$I$155,4,FALSE)</f>
        <v>38</v>
      </c>
      <c r="D76" s="7" t="str">
        <f>VLOOKUP(A76,[1]dvojboj!$A$6:$I$155,5,FALSE)</f>
        <v>František KUBÍK</v>
      </c>
      <c r="E76" s="7" t="str">
        <f>VLOOKUP(A76,[1]dvojboj!$A$6:$I$155,6,FALSE)</f>
        <v>HZS Jihomoravského kraje</v>
      </c>
      <c r="F76" s="8">
        <f>VLOOKUP(A76,[1]dvojboj!$A$6:$I$155,7,FALSE)</f>
        <v>19.309999999999999</v>
      </c>
      <c r="G76" s="8">
        <f>VLOOKUP(A76,[1]dvojboj!$A$6:$I$155,8,FALSE)</f>
        <v>18.05</v>
      </c>
      <c r="H76" s="8">
        <f>VLOOKUP(A76,[1]dvojboj!$A$6:$I$155,9,FALSE)</f>
        <v>37.36</v>
      </c>
    </row>
    <row r="77" spans="1:8">
      <c r="A77">
        <v>72</v>
      </c>
      <c r="B77" s="7">
        <f>VLOOKUP(A77,[1]dvojboj!$A$6:$I$155,3,FALSE)</f>
        <v>72</v>
      </c>
      <c r="C77" s="7">
        <f>VLOOKUP(A77,[1]dvojboj!$A$6:$I$155,4,FALSE)</f>
        <v>107</v>
      </c>
      <c r="D77" s="7" t="str">
        <f>VLOOKUP(A77,[1]dvojboj!$A$6:$I$155,5,FALSE)</f>
        <v>František KUNOVSKÝ</v>
      </c>
      <c r="E77" s="7" t="str">
        <f>VLOOKUP(A77,[1]dvojboj!$A$6:$I$155,6,FALSE)</f>
        <v>HZS podniku DEZA, a.s.</v>
      </c>
      <c r="F77" s="8">
        <f>VLOOKUP(A77,[1]dvojboj!$A$6:$I$155,7,FALSE)</f>
        <v>20.73</v>
      </c>
      <c r="G77" s="8">
        <f>VLOOKUP(A77,[1]dvojboj!$A$6:$I$155,8,FALSE)</f>
        <v>16.690000000000001</v>
      </c>
      <c r="H77" s="8">
        <f>VLOOKUP(A77,[1]dvojboj!$A$6:$I$155,9,FALSE)</f>
        <v>37.42</v>
      </c>
    </row>
    <row r="78" spans="1:8">
      <c r="A78">
        <v>73</v>
      </c>
      <c r="B78" s="7">
        <f>VLOOKUP(A78,[1]dvojboj!$A$6:$I$155,3,FALSE)</f>
        <v>73</v>
      </c>
      <c r="C78" s="7">
        <f>VLOOKUP(A78,[1]dvojboj!$A$6:$I$155,4,FALSE)</f>
        <v>33</v>
      </c>
      <c r="D78" s="7" t="str">
        <f>VLOOKUP(A78,[1]dvojboj!$A$6:$I$155,5,FALSE)</f>
        <v>Zbyněk OSTRÝ</v>
      </c>
      <c r="E78" s="7" t="str">
        <f>VLOOKUP(A78,[1]dvojboj!$A$6:$I$155,6,FALSE)</f>
        <v>HZS Jihomoravského kraje</v>
      </c>
      <c r="F78" s="8">
        <f>VLOOKUP(A78,[1]dvojboj!$A$6:$I$155,7,FALSE)</f>
        <v>18.989999999999998</v>
      </c>
      <c r="G78" s="8">
        <f>VLOOKUP(A78,[1]dvojboj!$A$6:$I$155,8,FALSE)</f>
        <v>18.47</v>
      </c>
      <c r="H78" s="8">
        <f>VLOOKUP(A78,[1]dvojboj!$A$6:$I$155,9,FALSE)</f>
        <v>37.459999999999994</v>
      </c>
    </row>
    <row r="79" spans="1:8">
      <c r="A79">
        <v>74</v>
      </c>
      <c r="B79" s="7">
        <f>VLOOKUP(A79,[1]dvojboj!$A$6:$I$155,3,FALSE)</f>
        <v>74</v>
      </c>
      <c r="C79" s="7">
        <f>VLOOKUP(A79,[1]dvojboj!$A$6:$I$155,4,FALSE)</f>
        <v>36</v>
      </c>
      <c r="D79" s="7" t="str">
        <f>VLOOKUP(A79,[1]dvojboj!$A$6:$I$155,5,FALSE)</f>
        <v>Josef KADARA</v>
      </c>
      <c r="E79" s="7" t="str">
        <f>VLOOKUP(A79,[1]dvojboj!$A$6:$I$155,6,FALSE)</f>
        <v>HZS Jihomoravského kraje</v>
      </c>
      <c r="F79" s="8">
        <f>VLOOKUP(A79,[1]dvojboj!$A$6:$I$155,7,FALSE)</f>
        <v>20.56</v>
      </c>
      <c r="G79" s="8">
        <f>VLOOKUP(A79,[1]dvojboj!$A$6:$I$155,8,FALSE)</f>
        <v>16.98</v>
      </c>
      <c r="H79" s="8">
        <f>VLOOKUP(A79,[1]dvojboj!$A$6:$I$155,9,FALSE)</f>
        <v>37.54</v>
      </c>
    </row>
    <row r="80" spans="1:8">
      <c r="A80">
        <v>75</v>
      </c>
      <c r="B80" s="7">
        <f>VLOOKUP(A80,[1]dvojboj!$A$6:$I$155,3,FALSE)</f>
        <v>75</v>
      </c>
      <c r="C80" s="7">
        <f>VLOOKUP(A80,[1]dvojboj!$A$6:$I$155,4,FALSE)</f>
        <v>82</v>
      </c>
      <c r="D80" s="7" t="str">
        <f>VLOOKUP(A80,[1]dvojboj!$A$6:$I$155,5,FALSE)</f>
        <v>Ondřej HORYCH</v>
      </c>
      <c r="E80" s="7" t="str">
        <f>VLOOKUP(A80,[1]dvojboj!$A$6:$I$155,6,FALSE)</f>
        <v>HZS Karlovarského kraje</v>
      </c>
      <c r="F80" s="8">
        <f>VLOOKUP(A80,[1]dvojboj!$A$6:$I$155,7,FALSE)</f>
        <v>19.71</v>
      </c>
      <c r="G80" s="8">
        <f>VLOOKUP(A80,[1]dvojboj!$A$6:$I$155,8,FALSE)</f>
        <v>17.850000000000001</v>
      </c>
      <c r="H80" s="8">
        <f>VLOOKUP(A80,[1]dvojboj!$A$6:$I$155,9,FALSE)</f>
        <v>37.56</v>
      </c>
    </row>
    <row r="81" spans="1:8">
      <c r="A81">
        <v>76</v>
      </c>
      <c r="B81" s="7">
        <f>VLOOKUP(A81,[1]dvojboj!$A$6:$I$155,3,FALSE)</f>
        <v>76</v>
      </c>
      <c r="C81" s="7">
        <f>VLOOKUP(A81,[1]dvojboj!$A$6:$I$155,4,FALSE)</f>
        <v>84</v>
      </c>
      <c r="D81" s="7" t="str">
        <f>VLOOKUP(A81,[1]dvojboj!$A$6:$I$155,5,FALSE)</f>
        <v>Daniel MOTTL</v>
      </c>
      <c r="E81" s="7" t="str">
        <f>VLOOKUP(A81,[1]dvojboj!$A$6:$I$155,6,FALSE)</f>
        <v>HZS Karlovarského kraje</v>
      </c>
      <c r="F81" s="8">
        <f>VLOOKUP(A81,[1]dvojboj!$A$6:$I$155,7,FALSE)</f>
        <v>21.38</v>
      </c>
      <c r="G81" s="8">
        <f>VLOOKUP(A81,[1]dvojboj!$A$6:$I$155,8,FALSE)</f>
        <v>16.55</v>
      </c>
      <c r="H81" s="8">
        <f>VLOOKUP(A81,[1]dvojboj!$A$6:$I$155,9,FALSE)</f>
        <v>37.93</v>
      </c>
    </row>
    <row r="82" spans="1:8">
      <c r="A82">
        <v>77</v>
      </c>
      <c r="B82" s="7">
        <f>VLOOKUP(A82,[1]dvojboj!$A$6:$I$155,3,FALSE)</f>
        <v>77</v>
      </c>
      <c r="C82" s="7">
        <f>VLOOKUP(A82,[1]dvojboj!$A$6:$I$155,4,FALSE)</f>
        <v>108</v>
      </c>
      <c r="D82" s="7" t="str">
        <f>VLOOKUP(A82,[1]dvojboj!$A$6:$I$155,5,FALSE)</f>
        <v>Radim ŠKAŘUPA</v>
      </c>
      <c r="E82" s="7" t="str">
        <f>VLOOKUP(A82,[1]dvojboj!$A$6:$I$155,6,FALSE)</f>
        <v>HZS podniku DEZA, a.s.</v>
      </c>
      <c r="F82" s="8">
        <f>VLOOKUP(A82,[1]dvojboj!$A$6:$I$155,7,FALSE)</f>
        <v>18.72</v>
      </c>
      <c r="G82" s="8">
        <f>VLOOKUP(A82,[1]dvojboj!$A$6:$I$155,8,FALSE)</f>
        <v>19.3</v>
      </c>
      <c r="H82" s="8">
        <f>VLOOKUP(A82,[1]dvojboj!$A$6:$I$155,9,FALSE)</f>
        <v>38.019999999999996</v>
      </c>
    </row>
    <row r="83" spans="1:8">
      <c r="A83">
        <v>78</v>
      </c>
      <c r="B83" s="7">
        <f>VLOOKUP(A83,[1]dvojboj!$A$6:$I$155,3,FALSE)</f>
        <v>78</v>
      </c>
      <c r="C83" s="7">
        <f>VLOOKUP(A83,[1]dvojboj!$A$6:$I$155,4,FALSE)</f>
        <v>110</v>
      </c>
      <c r="D83" s="7" t="str">
        <f>VLOOKUP(A83,[1]dvojboj!$A$6:$I$155,5,FALSE)</f>
        <v>Zdeněk MATYÁSEK</v>
      </c>
      <c r="E83" s="7" t="str">
        <f>VLOOKUP(A83,[1]dvojboj!$A$6:$I$155,6,FALSE)</f>
        <v>HZS podniku DEZA, a.s.</v>
      </c>
      <c r="F83" s="8">
        <f>VLOOKUP(A83,[1]dvojboj!$A$6:$I$155,7,FALSE)</f>
        <v>19.89</v>
      </c>
      <c r="G83" s="8">
        <f>VLOOKUP(A83,[1]dvojboj!$A$6:$I$155,8,FALSE)</f>
        <v>18.13</v>
      </c>
      <c r="H83" s="8">
        <f>VLOOKUP(A83,[1]dvojboj!$A$6:$I$155,9,FALSE)</f>
        <v>38.019999999999996</v>
      </c>
    </row>
    <row r="84" spans="1:8">
      <c r="A84">
        <v>79</v>
      </c>
      <c r="B84" s="7">
        <f>VLOOKUP(A84,[1]dvojboj!$A$6:$I$155,3,FALSE)</f>
        <v>79</v>
      </c>
      <c r="C84" s="7">
        <f>VLOOKUP(A84,[1]dvojboj!$A$6:$I$155,4,FALSE)</f>
        <v>43</v>
      </c>
      <c r="D84" s="7" t="str">
        <f>VLOOKUP(A84,[1]dvojboj!$A$6:$I$155,5,FALSE)</f>
        <v>Lukáš BEER</v>
      </c>
      <c r="E84" s="7" t="str">
        <f>VLOOKUP(A84,[1]dvojboj!$A$6:$I$155,6,FALSE)</f>
        <v>HZS Pardubického kraje</v>
      </c>
      <c r="F84" s="8">
        <f>VLOOKUP(A84,[1]dvojboj!$A$6:$I$155,7,FALSE)</f>
        <v>20.65</v>
      </c>
      <c r="G84" s="8">
        <f>VLOOKUP(A84,[1]dvojboj!$A$6:$I$155,8,FALSE)</f>
        <v>18.13</v>
      </c>
      <c r="H84" s="8">
        <f>VLOOKUP(A84,[1]dvojboj!$A$6:$I$155,9,FALSE)</f>
        <v>38.78</v>
      </c>
    </row>
    <row r="85" spans="1:8">
      <c r="A85">
        <v>80</v>
      </c>
      <c r="B85" s="7">
        <f>VLOOKUP(A85,[1]dvojboj!$A$6:$I$155,3,FALSE)</f>
        <v>80</v>
      </c>
      <c r="C85" s="7">
        <f>VLOOKUP(A85,[1]dvojboj!$A$6:$I$155,4,FALSE)</f>
        <v>22</v>
      </c>
      <c r="D85" s="7" t="str">
        <f>VLOOKUP(A85,[1]dvojboj!$A$6:$I$155,5,FALSE)</f>
        <v>Petr BÁRTA</v>
      </c>
      <c r="E85" s="7" t="str">
        <f>VLOOKUP(A85,[1]dvojboj!$A$6:$I$155,6,FALSE)</f>
        <v>HZS Libereckého kraje</v>
      </c>
      <c r="F85" s="8">
        <f>VLOOKUP(A85,[1]dvojboj!$A$6:$I$155,7,FALSE)</f>
        <v>19.96</v>
      </c>
      <c r="G85" s="8">
        <f>VLOOKUP(A85,[1]dvojboj!$A$6:$I$155,8,FALSE)</f>
        <v>18.95</v>
      </c>
      <c r="H85" s="8">
        <f>VLOOKUP(A85,[1]dvojboj!$A$6:$I$155,9,FALSE)</f>
        <v>38.909999999999997</v>
      </c>
    </row>
    <row r="86" spans="1:8">
      <c r="A86">
        <v>81</v>
      </c>
      <c r="B86" s="7">
        <f>VLOOKUP(A86,[1]dvojboj!$A$6:$I$155,3,FALSE)</f>
        <v>81</v>
      </c>
      <c r="C86" s="7">
        <f>VLOOKUP(A86,[1]dvojboj!$A$6:$I$155,4,FALSE)</f>
        <v>101</v>
      </c>
      <c r="D86" s="7" t="str">
        <f>VLOOKUP(A86,[1]dvojboj!$A$6:$I$155,5,FALSE)</f>
        <v>Aleš NAVRÁTIL</v>
      </c>
      <c r="E86" s="7" t="str">
        <f>VLOOKUP(A86,[1]dvojboj!$A$6:$I$155,6,FALSE)</f>
        <v>HZS podniku DEZA, a.s.</v>
      </c>
      <c r="F86" s="8">
        <f>VLOOKUP(A86,[1]dvojboj!$A$6:$I$155,7,FALSE)</f>
        <v>18.79</v>
      </c>
      <c r="G86" s="8">
        <f>VLOOKUP(A86,[1]dvojboj!$A$6:$I$155,8,FALSE)</f>
        <v>20.14</v>
      </c>
      <c r="H86" s="8">
        <f>VLOOKUP(A86,[1]dvojboj!$A$6:$I$155,9,FALSE)</f>
        <v>38.93</v>
      </c>
    </row>
    <row r="87" spans="1:8">
      <c r="A87">
        <v>82</v>
      </c>
      <c r="B87" s="7">
        <f>VLOOKUP(A87,[1]dvojboj!$A$6:$I$155,3,FALSE)</f>
        <v>82</v>
      </c>
      <c r="C87" s="7">
        <f>VLOOKUP(A87,[1]dvojboj!$A$6:$I$155,4,FALSE)</f>
        <v>44</v>
      </c>
      <c r="D87" s="7" t="str">
        <f>VLOOKUP(A87,[1]dvojboj!$A$6:$I$155,5,FALSE)</f>
        <v>Pavel KADLEC</v>
      </c>
      <c r="E87" s="7" t="str">
        <f>VLOOKUP(A87,[1]dvojboj!$A$6:$I$155,6,FALSE)</f>
        <v>HZS Pardubického kraje</v>
      </c>
      <c r="F87" s="8">
        <f>VLOOKUP(A87,[1]dvojboj!$A$6:$I$155,7,FALSE)</f>
        <v>19.02</v>
      </c>
      <c r="G87" s="8">
        <f>VLOOKUP(A87,[1]dvojboj!$A$6:$I$155,8,FALSE)</f>
        <v>20.16</v>
      </c>
      <c r="H87" s="8">
        <f>VLOOKUP(A87,[1]dvojboj!$A$6:$I$155,9,FALSE)</f>
        <v>39.18</v>
      </c>
    </row>
    <row r="88" spans="1:8">
      <c r="A88">
        <v>83</v>
      </c>
      <c r="B88" s="7">
        <f>VLOOKUP(A88,[1]dvojboj!$A$6:$I$155,3,FALSE)</f>
        <v>83</v>
      </c>
      <c r="C88" s="7">
        <f>VLOOKUP(A88,[1]dvojboj!$A$6:$I$155,4,FALSE)</f>
        <v>23</v>
      </c>
      <c r="D88" s="7" t="str">
        <f>VLOOKUP(A88,[1]dvojboj!$A$6:$I$155,5,FALSE)</f>
        <v>Jakub MENŠÍK</v>
      </c>
      <c r="E88" s="7" t="str">
        <f>VLOOKUP(A88,[1]dvojboj!$A$6:$I$155,6,FALSE)</f>
        <v>HZS Libereckého kraje</v>
      </c>
      <c r="F88" s="8">
        <f>VLOOKUP(A88,[1]dvojboj!$A$6:$I$155,7,FALSE)</f>
        <v>20.05</v>
      </c>
      <c r="G88" s="8">
        <f>VLOOKUP(A88,[1]dvojboj!$A$6:$I$155,8,FALSE)</f>
        <v>19.27</v>
      </c>
      <c r="H88" s="8">
        <f>VLOOKUP(A88,[1]dvojboj!$A$6:$I$155,9,FALSE)</f>
        <v>39.32</v>
      </c>
    </row>
    <row r="89" spans="1:8">
      <c r="A89">
        <v>84</v>
      </c>
      <c r="B89" s="7">
        <f>VLOOKUP(A89,[1]dvojboj!$A$6:$I$155,3,FALSE)</f>
        <v>84</v>
      </c>
      <c r="C89" s="7">
        <f>VLOOKUP(A89,[1]dvojboj!$A$6:$I$155,4,FALSE)</f>
        <v>103</v>
      </c>
      <c r="D89" s="7" t="str">
        <f>VLOOKUP(A89,[1]dvojboj!$A$6:$I$155,5,FALSE)</f>
        <v>Radek PIVKO</v>
      </c>
      <c r="E89" s="7" t="str">
        <f>VLOOKUP(A89,[1]dvojboj!$A$6:$I$155,6,FALSE)</f>
        <v>HZS podniku DEZA, a.s.</v>
      </c>
      <c r="F89" s="8">
        <f>VLOOKUP(A89,[1]dvojboj!$A$6:$I$155,7,FALSE)</f>
        <v>19.53</v>
      </c>
      <c r="G89" s="8">
        <f>VLOOKUP(A89,[1]dvojboj!$A$6:$I$155,8,FALSE)</f>
        <v>20.13</v>
      </c>
      <c r="H89" s="8">
        <f>VLOOKUP(A89,[1]dvojboj!$A$6:$I$155,9,FALSE)</f>
        <v>39.659999999999997</v>
      </c>
    </row>
    <row r="90" spans="1:8">
      <c r="A90">
        <v>85</v>
      </c>
      <c r="B90" s="7">
        <f>VLOOKUP(A90,[1]dvojboj!$A$6:$I$155,3,FALSE)</f>
        <v>85</v>
      </c>
      <c r="C90" s="7">
        <f>VLOOKUP(A90,[1]dvojboj!$A$6:$I$155,4,FALSE)</f>
        <v>105</v>
      </c>
      <c r="D90" s="7" t="str">
        <f>VLOOKUP(A90,[1]dvojboj!$A$6:$I$155,5,FALSE)</f>
        <v>Martin GÁŠEK</v>
      </c>
      <c r="E90" s="7" t="str">
        <f>VLOOKUP(A90,[1]dvojboj!$A$6:$I$155,6,FALSE)</f>
        <v>HZS podniku DEZA, a.s.</v>
      </c>
      <c r="F90" s="8">
        <f>VLOOKUP(A90,[1]dvojboj!$A$6:$I$155,7,FALSE)</f>
        <v>19.04</v>
      </c>
      <c r="G90" s="8">
        <f>VLOOKUP(A90,[1]dvojboj!$A$6:$I$155,8,FALSE)</f>
        <v>20.66</v>
      </c>
      <c r="H90" s="8">
        <f>VLOOKUP(A90,[1]dvojboj!$A$6:$I$155,9,FALSE)</f>
        <v>39.700000000000003</v>
      </c>
    </row>
    <row r="91" spans="1:8">
      <c r="A91">
        <v>86</v>
      </c>
      <c r="B91" s="7">
        <f>VLOOKUP(A91,[1]dvojboj!$A$6:$I$155,3,FALSE)</f>
        <v>86</v>
      </c>
      <c r="C91" s="7">
        <f>VLOOKUP(A91,[1]dvojboj!$A$6:$I$155,4,FALSE)</f>
        <v>47</v>
      </c>
      <c r="D91" s="7" t="str">
        <f>VLOOKUP(A91,[1]dvojboj!$A$6:$I$155,5,FALSE)</f>
        <v>Jan MATĚJKA</v>
      </c>
      <c r="E91" s="7" t="str">
        <f>VLOOKUP(A91,[1]dvojboj!$A$6:$I$155,6,FALSE)</f>
        <v>HZS Pardubického kraje</v>
      </c>
      <c r="F91" s="8">
        <f>VLOOKUP(A91,[1]dvojboj!$A$6:$I$155,7,FALSE)</f>
        <v>18.420000000000002</v>
      </c>
      <c r="G91" s="8">
        <f>VLOOKUP(A91,[1]dvojboj!$A$6:$I$155,8,FALSE)</f>
        <v>22.04</v>
      </c>
      <c r="H91" s="8">
        <f>VLOOKUP(A91,[1]dvojboj!$A$6:$I$155,9,FALSE)</f>
        <v>40.46</v>
      </c>
    </row>
    <row r="92" spans="1:8">
      <c r="A92">
        <v>87</v>
      </c>
      <c r="B92" s="7">
        <f>VLOOKUP(A92,[1]dvojboj!$A$6:$I$155,3,FALSE)</f>
        <v>87</v>
      </c>
      <c r="C92" s="7">
        <f>VLOOKUP(A92,[1]dvojboj!$A$6:$I$155,4,FALSE)</f>
        <v>41</v>
      </c>
      <c r="D92" s="7" t="str">
        <f>VLOOKUP(A92,[1]dvojboj!$A$6:$I$155,5,FALSE)</f>
        <v>Ondřej KOUT</v>
      </c>
      <c r="E92" s="7" t="str">
        <f>VLOOKUP(A92,[1]dvojboj!$A$6:$I$155,6,FALSE)</f>
        <v>HZS Pardubického kraje</v>
      </c>
      <c r="F92" s="8">
        <f>VLOOKUP(A92,[1]dvojboj!$A$6:$I$155,7,FALSE)</f>
        <v>20.72</v>
      </c>
      <c r="G92" s="8">
        <f>VLOOKUP(A92,[1]dvojboj!$A$6:$I$155,8,FALSE)</f>
        <v>20.21</v>
      </c>
      <c r="H92" s="8">
        <f>VLOOKUP(A92,[1]dvojboj!$A$6:$I$155,9,FALSE)</f>
        <v>40.93</v>
      </c>
    </row>
    <row r="93" spans="1:8">
      <c r="A93">
        <v>88</v>
      </c>
      <c r="B93" s="7">
        <f>VLOOKUP(A93,[1]dvojboj!$A$6:$I$155,3,FALSE)</f>
        <v>88</v>
      </c>
      <c r="C93" s="7">
        <f>VLOOKUP(A93,[1]dvojboj!$A$6:$I$155,4,FALSE)</f>
        <v>25</v>
      </c>
      <c r="D93" s="7" t="str">
        <f>VLOOKUP(A93,[1]dvojboj!$A$6:$I$155,5,FALSE)</f>
        <v>Vladimír NOVOTNÝ</v>
      </c>
      <c r="E93" s="7" t="str">
        <f>VLOOKUP(A93,[1]dvojboj!$A$6:$I$155,6,FALSE)</f>
        <v>HZS Libereckého kraje</v>
      </c>
      <c r="F93" s="8">
        <f>VLOOKUP(A93,[1]dvojboj!$A$6:$I$155,7,FALSE)</f>
        <v>19.5</v>
      </c>
      <c r="G93" s="8">
        <f>VLOOKUP(A93,[1]dvojboj!$A$6:$I$155,8,FALSE)</f>
        <v>23.57</v>
      </c>
      <c r="H93" s="8">
        <f>VLOOKUP(A93,[1]dvojboj!$A$6:$I$155,9,FALSE)</f>
        <v>43.07</v>
      </c>
    </row>
    <row r="94" spans="1:8">
      <c r="A94">
        <v>89</v>
      </c>
      <c r="B94" s="7">
        <f>VLOOKUP(A94,[1]dvojboj!$A$6:$I$155,3,FALSE)</f>
        <v>89</v>
      </c>
      <c r="C94" s="7">
        <f>VLOOKUP(A94,[1]dvojboj!$A$6:$I$155,4,FALSE)</f>
        <v>87</v>
      </c>
      <c r="D94" s="7" t="str">
        <f>VLOOKUP(A94,[1]dvojboj!$A$6:$I$155,5,FALSE)</f>
        <v>Ondřej KRBEC</v>
      </c>
      <c r="E94" s="7" t="str">
        <f>VLOOKUP(A94,[1]dvojboj!$A$6:$I$155,6,FALSE)</f>
        <v>HZS Karlovarského kraje</v>
      </c>
      <c r="F94" s="8">
        <f>VLOOKUP(A94,[1]dvojboj!$A$6:$I$155,7,FALSE)</f>
        <v>19.170000000000002</v>
      </c>
      <c r="G94" s="8">
        <f>VLOOKUP(A94,[1]dvojboj!$A$6:$I$155,8,FALSE)</f>
        <v>28.81</v>
      </c>
      <c r="H94" s="8">
        <f>VLOOKUP(A94,[1]dvojboj!$A$6:$I$155,9,FALSE)</f>
        <v>47.980000000000004</v>
      </c>
    </row>
  </sheetData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>
    <oddFooter>Stránka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9">
    <tabColor indexed="40"/>
  </sheetPr>
  <dimension ref="A1:H123"/>
  <sheetViews>
    <sheetView workbookViewId="0">
      <pane xSplit="1" ySplit="5" topLeftCell="B101" activePane="bottomRight" state="frozen"/>
      <selection activeCell="G26" sqref="G26"/>
      <selection pane="topRight" activeCell="G26" sqref="G26"/>
      <selection pane="bottomLeft" activeCell="G26" sqref="G26"/>
      <selection pane="bottomRight" activeCell="E126" sqref="E126"/>
    </sheetView>
  </sheetViews>
  <sheetFormatPr defaultRowHeight="12.75"/>
  <cols>
    <col min="1" max="1" width="4.5703125" hidden="1" customWidth="1"/>
    <col min="2" max="2" width="6.85546875" bestFit="1" customWidth="1"/>
    <col min="3" max="3" width="4.5703125" bestFit="1" customWidth="1"/>
    <col min="4" max="4" width="21" bestFit="1" customWidth="1"/>
    <col min="5" max="5" width="26.85546875" customWidth="1"/>
  </cols>
  <sheetData>
    <row r="1" spans="1:8" ht="15.75">
      <c r="C1" s="1"/>
      <c r="E1" s="2" t="s">
        <v>0</v>
      </c>
      <c r="F1" s="1"/>
      <c r="G1" s="1"/>
    </row>
    <row r="2" spans="1:8">
      <c r="C2" s="1"/>
      <c r="E2" s="3" t="s">
        <v>1</v>
      </c>
      <c r="F2" s="1"/>
      <c r="G2" s="1"/>
    </row>
    <row r="3" spans="1:8">
      <c r="C3" s="1"/>
      <c r="E3" s="1" t="s">
        <v>48</v>
      </c>
      <c r="F3" s="1"/>
      <c r="G3" s="1"/>
    </row>
    <row r="4" spans="1:8">
      <c r="C4" s="1"/>
      <c r="E4" s="4"/>
      <c r="F4" s="1"/>
      <c r="G4" s="1"/>
    </row>
    <row r="5" spans="1:8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5" t="s">
        <v>10</v>
      </c>
    </row>
    <row r="6" spans="1:8">
      <c r="A6">
        <v>1</v>
      </c>
      <c r="B6" s="7">
        <f>VLOOKUP(A6,'[1]100m'!$A$7:$K$156,3,FALSE)</f>
        <v>1</v>
      </c>
      <c r="C6" s="7">
        <f>VLOOKUP(A6,'[1]100m'!$A$7:$K$156,5,FALSE)</f>
        <v>67</v>
      </c>
      <c r="D6" s="7" t="str">
        <f>VLOOKUP(A6,'[1]100m'!$A$7:$K$156,7,FALSE)</f>
        <v>Pavel KRPEC</v>
      </c>
      <c r="E6" s="7" t="str">
        <f>VLOOKUP(A6,'[1]100m'!$A$7:$K$156,8,FALSE)</f>
        <v>HZS Moravskoslezského kraje</v>
      </c>
      <c r="F6" s="8">
        <f>VLOOKUP(A6,'[1]100m'!$A$7:$K$156,9,FALSE)</f>
        <v>19.5</v>
      </c>
      <c r="G6" s="8">
        <f>VLOOKUP(A6,'[1]100m'!$A$7:$K$156,10,FALSE)</f>
        <v>15.7</v>
      </c>
      <c r="H6" s="8">
        <f>VLOOKUP(A6,'[1]100m'!$A$7:$K$156,11,FALSE)</f>
        <v>15.7</v>
      </c>
    </row>
    <row r="7" spans="1:8">
      <c r="A7">
        <v>2</v>
      </c>
      <c r="B7" s="7">
        <f>VLOOKUP(A7,'[1]100m'!$A$7:$K$156,3,FALSE)</f>
        <v>2</v>
      </c>
      <c r="C7" s="7">
        <f>VLOOKUP(A7,'[1]100m'!$A$7:$K$156,5,FALSE)</f>
        <v>75</v>
      </c>
      <c r="D7" s="7" t="str">
        <f>VLOOKUP(A7,'[1]100m'!$A$7:$K$156,7,FALSE)</f>
        <v>Jakub PĚKNÝ</v>
      </c>
      <c r="E7" s="7" t="str">
        <f>VLOOKUP(A7,'[1]100m'!$A$7:$K$156,8,FALSE)</f>
        <v>HZS Ústeckého kraje</v>
      </c>
      <c r="F7" s="8">
        <f>VLOOKUP(A7,'[1]100m'!$A$7:$K$156,9,FALSE)</f>
        <v>16.41</v>
      </c>
      <c r="G7" s="8">
        <f>VLOOKUP(A7,'[1]100m'!$A$7:$K$156,10,FALSE)</f>
        <v>15.87</v>
      </c>
      <c r="H7" s="8">
        <f>VLOOKUP(A7,'[1]100m'!$A$7:$K$156,11,FALSE)</f>
        <v>15.87</v>
      </c>
    </row>
    <row r="8" spans="1:8">
      <c r="A8">
        <v>3</v>
      </c>
      <c r="B8" s="7">
        <f>VLOOKUP(A8,'[1]100m'!$A$7:$K$156,3,FALSE)</f>
        <v>3</v>
      </c>
      <c r="C8" s="7">
        <f>VLOOKUP(A8,'[1]100m'!$A$7:$K$156,5,FALSE)</f>
        <v>17</v>
      </c>
      <c r="D8" s="7" t="str">
        <f>VLOOKUP(A8,'[1]100m'!$A$7:$K$156,7,FALSE)</f>
        <v>Radek ŠUBA</v>
      </c>
      <c r="E8" s="7" t="str">
        <f>VLOOKUP(A8,'[1]100m'!$A$7:$K$156,8,FALSE)</f>
        <v>HZS Zlínského kraje</v>
      </c>
      <c r="F8" s="8">
        <f>VLOOKUP(A8,'[1]100m'!$A$7:$K$156,9,FALSE)</f>
        <v>16.190000000000001</v>
      </c>
      <c r="G8" s="8">
        <f>VLOOKUP(A8,'[1]100m'!$A$7:$K$156,10,FALSE)</f>
        <v>15.96</v>
      </c>
      <c r="H8" s="8">
        <f>VLOOKUP(A8,'[1]100m'!$A$7:$K$156,11,FALSE)</f>
        <v>15.96</v>
      </c>
    </row>
    <row r="9" spans="1:8">
      <c r="A9">
        <v>4</v>
      </c>
      <c r="B9" s="7">
        <f>VLOOKUP(A9,'[1]100m'!$A$7:$K$156,3,FALSE)</f>
        <v>4</v>
      </c>
      <c r="C9" s="7">
        <f>VLOOKUP(A9,'[1]100m'!$A$7:$K$156,5,FALSE)</f>
        <v>62</v>
      </c>
      <c r="D9" s="7" t="str">
        <f>VLOOKUP(A9,'[1]100m'!$A$7:$K$156,7,FALSE)</f>
        <v>David DOPIRÁK</v>
      </c>
      <c r="E9" s="7" t="str">
        <f>VLOOKUP(A9,'[1]100m'!$A$7:$K$156,8,FALSE)</f>
        <v>HZS Moravskoslezského kraje</v>
      </c>
      <c r="F9" s="8">
        <f>VLOOKUP(A9,'[1]100m'!$A$7:$K$156,9,FALSE)</f>
        <v>16.54</v>
      </c>
      <c r="G9" s="8">
        <f>VLOOKUP(A9,'[1]100m'!$A$7:$K$156,10,FALSE)</f>
        <v>15.99</v>
      </c>
      <c r="H9" s="8">
        <f>VLOOKUP(A9,'[1]100m'!$A$7:$K$156,11,FALSE)</f>
        <v>15.99</v>
      </c>
    </row>
    <row r="10" spans="1:8">
      <c r="A10">
        <v>5</v>
      </c>
      <c r="B10" s="7">
        <f>VLOOKUP(A10,'[1]100m'!$A$7:$K$156,3,FALSE)</f>
        <v>5</v>
      </c>
      <c r="C10" s="7">
        <f>VLOOKUP(A10,'[1]100m'!$A$7:$K$156,5,FALSE)</f>
        <v>114</v>
      </c>
      <c r="D10" s="7" t="str">
        <f>VLOOKUP(A10,'[1]100m'!$A$7:$K$156,7,FALSE)</f>
        <v>Petr MAŘAN</v>
      </c>
      <c r="E10" s="7" t="str">
        <f>VLOOKUP(A10,'[1]100m'!$A$7:$K$156,8,FALSE)</f>
        <v>HZS Královéhradeckého kraje</v>
      </c>
      <c r="F10" s="8">
        <f>VLOOKUP(A10,'[1]100m'!$A$7:$K$156,9,FALSE)</f>
        <v>16.38</v>
      </c>
      <c r="G10" s="8">
        <f>VLOOKUP(A10,'[1]100m'!$A$7:$K$156,10,FALSE)</f>
        <v>16</v>
      </c>
      <c r="H10" s="8">
        <f>VLOOKUP(A10,'[1]100m'!$A$7:$K$156,11,FALSE)</f>
        <v>16</v>
      </c>
    </row>
    <row r="11" spans="1:8">
      <c r="A11">
        <v>6</v>
      </c>
      <c r="B11" s="7">
        <f>VLOOKUP(A11,'[1]100m'!$A$7:$K$156,3,FALSE)</f>
        <v>6</v>
      </c>
      <c r="C11" s="7">
        <f>VLOOKUP(A11,'[1]100m'!$A$7:$K$156,5,FALSE)</f>
        <v>57</v>
      </c>
      <c r="D11" s="7" t="str">
        <f>VLOOKUP(A11,'[1]100m'!$A$7:$K$156,7,FALSE)</f>
        <v>Martin STUCHLÍK</v>
      </c>
      <c r="E11" s="7" t="str">
        <f>VLOOKUP(A11,'[1]100m'!$A$7:$K$156,8,FALSE)</f>
        <v>HZS kraje Vysočina</v>
      </c>
      <c r="F11" s="8">
        <f>VLOOKUP(A11,'[1]100m'!$A$7:$K$156,9,FALSE)</f>
        <v>16.34</v>
      </c>
      <c r="G11" s="8">
        <f>VLOOKUP(A11,'[1]100m'!$A$7:$K$156,10,FALSE)</f>
        <v>99.99</v>
      </c>
      <c r="H11" s="8">
        <f>VLOOKUP(A11,'[1]100m'!$A$7:$K$156,11,FALSE)</f>
        <v>16.34</v>
      </c>
    </row>
    <row r="12" spans="1:8">
      <c r="A12">
        <v>7</v>
      </c>
      <c r="B12" s="7">
        <f>VLOOKUP(A12,'[1]100m'!$A$7:$K$156,3,FALSE)</f>
        <v>7</v>
      </c>
      <c r="C12" s="7">
        <f>VLOOKUP(A12,'[1]100m'!$A$7:$K$156,5,FALSE)</f>
        <v>140</v>
      </c>
      <c r="D12" s="7" t="str">
        <f>VLOOKUP(A12,'[1]100m'!$A$7:$K$156,7,FALSE)</f>
        <v>Jindřich HARASIMOVIČ</v>
      </c>
      <c r="E12" s="7" t="str">
        <f>VLOOKUP(A12,'[1]100m'!$A$7:$K$156,8,FALSE)</f>
        <v>HZS Plzeňského kraje</v>
      </c>
      <c r="F12" s="8">
        <f>VLOOKUP(A12,'[1]100m'!$A$7:$K$156,9,FALSE)</f>
        <v>16.670000000000002</v>
      </c>
      <c r="G12" s="8">
        <f>VLOOKUP(A12,'[1]100m'!$A$7:$K$156,10,FALSE)</f>
        <v>16.420000000000002</v>
      </c>
      <c r="H12" s="8">
        <f>VLOOKUP(A12,'[1]100m'!$A$7:$K$156,11,FALSE)</f>
        <v>16.420000000000002</v>
      </c>
    </row>
    <row r="13" spans="1:8">
      <c r="A13">
        <v>8</v>
      </c>
      <c r="B13" s="7">
        <f>VLOOKUP(A13,'[1]100m'!$A$7:$K$156,3,FALSE)</f>
        <v>8</v>
      </c>
      <c r="C13" s="7">
        <f>VLOOKUP(A13,'[1]100m'!$A$7:$K$156,5,FALSE)</f>
        <v>63</v>
      </c>
      <c r="D13" s="7" t="str">
        <f>VLOOKUP(A13,'[1]100m'!$A$7:$K$156,7,FALSE)</f>
        <v>Jakub ARVAI</v>
      </c>
      <c r="E13" s="7" t="str">
        <f>VLOOKUP(A13,'[1]100m'!$A$7:$K$156,8,FALSE)</f>
        <v>HZS Moravskoslezského kraje</v>
      </c>
      <c r="F13" s="8">
        <f>VLOOKUP(A13,'[1]100m'!$A$7:$K$156,9,FALSE)</f>
        <v>16.440000000000001</v>
      </c>
      <c r="G13" s="8">
        <f>VLOOKUP(A13,'[1]100m'!$A$7:$K$156,10,FALSE)</f>
        <v>99.99</v>
      </c>
      <c r="H13" s="8">
        <f>VLOOKUP(A13,'[1]100m'!$A$7:$K$156,11,FALSE)</f>
        <v>16.440000000000001</v>
      </c>
    </row>
    <row r="14" spans="1:8">
      <c r="A14">
        <v>9</v>
      </c>
      <c r="B14" s="7">
        <f>VLOOKUP(A14,'[1]100m'!$A$7:$K$156,3,FALSE)</f>
        <v>9</v>
      </c>
      <c r="C14" s="7">
        <f>VLOOKUP(A14,'[1]100m'!$A$7:$K$156,5,FALSE)</f>
        <v>119</v>
      </c>
      <c r="D14" s="7" t="str">
        <f>VLOOKUP(A14,'[1]100m'!$A$7:$K$156,7,FALSE)</f>
        <v>Jakub PAULÍČEK</v>
      </c>
      <c r="E14" s="7" t="str">
        <f>VLOOKUP(A14,'[1]100m'!$A$7:$K$156,8,FALSE)</f>
        <v>HZS Královéhradeckého kraje</v>
      </c>
      <c r="F14" s="8">
        <f>VLOOKUP(A14,'[1]100m'!$A$7:$K$156,9,FALSE)</f>
        <v>16.48</v>
      </c>
      <c r="G14" s="8">
        <f>VLOOKUP(A14,'[1]100m'!$A$7:$K$156,10,FALSE)</f>
        <v>34.979999999999997</v>
      </c>
      <c r="H14" s="8">
        <f>VLOOKUP(A14,'[1]100m'!$A$7:$K$156,11,FALSE)</f>
        <v>16.48</v>
      </c>
    </row>
    <row r="15" spans="1:8">
      <c r="A15">
        <v>10</v>
      </c>
      <c r="B15" s="7">
        <f>VLOOKUP(A15,'[1]100m'!$A$7:$K$156,3,FALSE)</f>
        <v>10</v>
      </c>
      <c r="C15" s="7">
        <f>VLOOKUP(A15,'[1]100m'!$A$7:$K$156,5,FALSE)</f>
        <v>118</v>
      </c>
      <c r="D15" s="7" t="str">
        <f>VLOOKUP(A15,'[1]100m'!$A$7:$K$156,7,FALSE)</f>
        <v>Václav NOVOTNÝ</v>
      </c>
      <c r="E15" s="7" t="str">
        <f>VLOOKUP(A15,'[1]100m'!$A$7:$K$156,8,FALSE)</f>
        <v>HZS Královéhradeckého kraje</v>
      </c>
      <c r="F15" s="8">
        <f>VLOOKUP(A15,'[1]100m'!$A$7:$K$156,9,FALSE)</f>
        <v>16.52</v>
      </c>
      <c r="G15" s="8">
        <f>VLOOKUP(A15,'[1]100m'!$A$7:$K$156,10,FALSE)</f>
        <v>99.99</v>
      </c>
      <c r="H15" s="8">
        <f>VLOOKUP(A15,'[1]100m'!$A$7:$K$156,11,FALSE)</f>
        <v>16.52</v>
      </c>
    </row>
    <row r="16" spans="1:8">
      <c r="A16">
        <v>11</v>
      </c>
      <c r="B16" s="7">
        <f>VLOOKUP(A16,'[1]100m'!$A$7:$K$156,3,FALSE)</f>
        <v>11</v>
      </c>
      <c r="C16" s="7">
        <f>VLOOKUP(A16,'[1]100m'!$A$7:$K$156,5,FALSE)</f>
        <v>52</v>
      </c>
      <c r="D16" s="7" t="str">
        <f>VLOOKUP(A16,'[1]100m'!$A$7:$K$156,7,FALSE)</f>
        <v>Pavel HNÍZDIL</v>
      </c>
      <c r="E16" s="7" t="str">
        <f>VLOOKUP(A16,'[1]100m'!$A$7:$K$156,8,FALSE)</f>
        <v>HZS kraje Vysočina</v>
      </c>
      <c r="F16" s="8">
        <f>VLOOKUP(A16,'[1]100m'!$A$7:$K$156,9,FALSE)</f>
        <v>17.04</v>
      </c>
      <c r="G16" s="8">
        <f>VLOOKUP(A16,'[1]100m'!$A$7:$K$156,10,FALSE)</f>
        <v>16.54</v>
      </c>
      <c r="H16" s="8">
        <f>VLOOKUP(A16,'[1]100m'!$A$7:$K$156,11,FALSE)</f>
        <v>16.54</v>
      </c>
    </row>
    <row r="17" spans="1:8">
      <c r="A17">
        <v>12</v>
      </c>
      <c r="B17" s="7">
        <f>VLOOKUP(A17,'[1]100m'!$A$7:$K$156,3,FALSE)</f>
        <v>12</v>
      </c>
      <c r="C17" s="7">
        <f>VLOOKUP(A17,'[1]100m'!$A$7:$K$156,5,FALSE)</f>
        <v>133</v>
      </c>
      <c r="D17" s="7" t="str">
        <f>VLOOKUP(A17,'[1]100m'!$A$7:$K$156,7,FALSE)</f>
        <v>Pavel PAVLÍČEK</v>
      </c>
      <c r="E17" s="7" t="str">
        <f>VLOOKUP(A17,'[1]100m'!$A$7:$K$156,8,FALSE)</f>
        <v>HZS Plzeňského kraje</v>
      </c>
      <c r="F17" s="8">
        <f>VLOOKUP(A17,'[1]100m'!$A$7:$K$156,9,FALSE)</f>
        <v>16.93</v>
      </c>
      <c r="G17" s="8">
        <f>VLOOKUP(A17,'[1]100m'!$A$7:$K$156,10,FALSE)</f>
        <v>16.559999999999999</v>
      </c>
      <c r="H17" s="8">
        <f>VLOOKUP(A17,'[1]100m'!$A$7:$K$156,11,FALSE)</f>
        <v>16.559999999999999</v>
      </c>
    </row>
    <row r="18" spans="1:8">
      <c r="A18">
        <v>13</v>
      </c>
      <c r="B18" s="7">
        <f>VLOOKUP(A18,'[1]100m'!$A$7:$K$156,3,FALSE)</f>
        <v>13</v>
      </c>
      <c r="C18" s="7">
        <f>VLOOKUP(A18,'[1]100m'!$A$7:$K$156,5,FALSE)</f>
        <v>138</v>
      </c>
      <c r="D18" s="7" t="str">
        <f>VLOOKUP(A18,'[1]100m'!$A$7:$K$156,7,FALSE)</f>
        <v>Milan NETRVAL</v>
      </c>
      <c r="E18" s="7" t="str">
        <f>VLOOKUP(A18,'[1]100m'!$A$7:$K$156,8,FALSE)</f>
        <v>HZS Plzeňského kraje</v>
      </c>
      <c r="F18" s="8">
        <f>VLOOKUP(A18,'[1]100m'!$A$7:$K$156,9,FALSE)</f>
        <v>16.559999999999999</v>
      </c>
      <c r="G18" s="8">
        <f>VLOOKUP(A18,'[1]100m'!$A$7:$K$156,10,FALSE)</f>
        <v>99.99</v>
      </c>
      <c r="H18" s="8">
        <f>VLOOKUP(A18,'[1]100m'!$A$7:$K$156,11,FALSE)</f>
        <v>16.559999999999999</v>
      </c>
    </row>
    <row r="19" spans="1:8">
      <c r="A19">
        <v>14</v>
      </c>
      <c r="B19" s="7">
        <f>VLOOKUP(A19,'[1]100m'!$A$7:$K$156,3,FALSE)</f>
        <v>14</v>
      </c>
      <c r="C19" s="7">
        <f>VLOOKUP(A19,'[1]100m'!$A$7:$K$156,5,FALSE)</f>
        <v>61</v>
      </c>
      <c r="D19" s="7" t="str">
        <f>VLOOKUP(A19,'[1]100m'!$A$7:$K$156,7,FALSE)</f>
        <v>Kamil BEZRUČ</v>
      </c>
      <c r="E19" s="7" t="str">
        <f>VLOOKUP(A19,'[1]100m'!$A$7:$K$156,8,FALSE)</f>
        <v>HZS Moravskoslezského kraje</v>
      </c>
      <c r="F19" s="8">
        <f>VLOOKUP(A19,'[1]100m'!$A$7:$K$156,9,FALSE)</f>
        <v>16.899999999999999</v>
      </c>
      <c r="G19" s="8">
        <f>VLOOKUP(A19,'[1]100m'!$A$7:$K$156,10,FALSE)</f>
        <v>16.57</v>
      </c>
      <c r="H19" s="8">
        <f>VLOOKUP(A19,'[1]100m'!$A$7:$K$156,11,FALSE)</f>
        <v>16.57</v>
      </c>
    </row>
    <row r="20" spans="1:8">
      <c r="A20">
        <v>15</v>
      </c>
      <c r="B20" s="7">
        <f>VLOOKUP(A20,'[1]100m'!$A$7:$K$156,3,FALSE)</f>
        <v>15</v>
      </c>
      <c r="C20" s="7">
        <f>VLOOKUP(A20,'[1]100m'!$A$7:$K$156,5,FALSE)</f>
        <v>70</v>
      </c>
      <c r="D20" s="7" t="str">
        <f>VLOOKUP(A20,'[1]100m'!$A$7:$K$156,7,FALSE)</f>
        <v>Adam VONDRA</v>
      </c>
      <c r="E20" s="7" t="str">
        <f>VLOOKUP(A20,'[1]100m'!$A$7:$K$156,8,FALSE)</f>
        <v>HZS Moravskoslezského kraje</v>
      </c>
      <c r="F20" s="8">
        <f>VLOOKUP(A20,'[1]100m'!$A$7:$K$156,9,FALSE)</f>
        <v>16.579999999999998</v>
      </c>
      <c r="G20" s="8">
        <f>VLOOKUP(A20,'[1]100m'!$A$7:$K$156,10,FALSE)</f>
        <v>99.99</v>
      </c>
      <c r="H20" s="8">
        <f>VLOOKUP(A20,'[1]100m'!$A$7:$K$156,11,FALSE)</f>
        <v>16.579999999999998</v>
      </c>
    </row>
    <row r="21" spans="1:8">
      <c r="A21">
        <v>16</v>
      </c>
      <c r="B21" s="7">
        <f>VLOOKUP(A21,'[1]100m'!$A$7:$K$156,3,FALSE)</f>
        <v>16</v>
      </c>
      <c r="C21" s="7">
        <f>VLOOKUP(A21,'[1]100m'!$A$7:$K$156,5,FALSE)</f>
        <v>113</v>
      </c>
      <c r="D21" s="7" t="str">
        <f>VLOOKUP(A21,'[1]100m'!$A$7:$K$156,7,FALSE)</f>
        <v>Jiří VOLF</v>
      </c>
      <c r="E21" s="7" t="str">
        <f>VLOOKUP(A21,'[1]100m'!$A$7:$K$156,8,FALSE)</f>
        <v>HZS Královéhradeckého kraje</v>
      </c>
      <c r="F21" s="8">
        <f>VLOOKUP(A21,'[1]100m'!$A$7:$K$156,9,FALSE)</f>
        <v>16.59</v>
      </c>
      <c r="G21" s="8">
        <f>VLOOKUP(A21,'[1]100m'!$A$7:$K$156,10,FALSE)</f>
        <v>99.99</v>
      </c>
      <c r="H21" s="8">
        <f>VLOOKUP(A21,'[1]100m'!$A$7:$K$156,11,FALSE)</f>
        <v>16.59</v>
      </c>
    </row>
    <row r="22" spans="1:8">
      <c r="A22">
        <v>17</v>
      </c>
      <c r="B22" s="7">
        <f>VLOOKUP(A22,'[1]100m'!$A$7:$K$156,3,FALSE)</f>
        <v>17</v>
      </c>
      <c r="C22" s="7">
        <f>VLOOKUP(A22,'[1]100m'!$A$7:$K$156,5,FALSE)</f>
        <v>131</v>
      </c>
      <c r="D22" s="7" t="str">
        <f>VLOOKUP(A22,'[1]100m'!$A$7:$K$156,7,FALSE)</f>
        <v>Martin ROHÁČ</v>
      </c>
      <c r="E22" s="7" t="str">
        <f>VLOOKUP(A22,'[1]100m'!$A$7:$K$156,8,FALSE)</f>
        <v>HZS Plzeňského kraje</v>
      </c>
      <c r="F22" s="8">
        <f>VLOOKUP(A22,'[1]100m'!$A$7:$K$156,9,FALSE)</f>
        <v>17.010000000000002</v>
      </c>
      <c r="G22" s="8">
        <f>VLOOKUP(A22,'[1]100m'!$A$7:$K$156,10,FALSE)</f>
        <v>16.600000000000001</v>
      </c>
      <c r="H22" s="8">
        <f>VLOOKUP(A22,'[1]100m'!$A$7:$K$156,11,FALSE)</f>
        <v>16.600000000000001</v>
      </c>
    </row>
    <row r="23" spans="1:8">
      <c r="A23">
        <v>18</v>
      </c>
      <c r="B23" s="7">
        <f>VLOOKUP(A23,'[1]100m'!$A$7:$K$156,3,FALSE)</f>
        <v>18</v>
      </c>
      <c r="C23" s="7">
        <f>VLOOKUP(A23,'[1]100m'!$A$7:$K$156,5,FALSE)</f>
        <v>53</v>
      </c>
      <c r="D23" s="7" t="str">
        <f>VLOOKUP(A23,'[1]100m'!$A$7:$K$156,7,FALSE)</f>
        <v>Michal ČEKAL</v>
      </c>
      <c r="E23" s="7" t="str">
        <f>VLOOKUP(A23,'[1]100m'!$A$7:$K$156,8,FALSE)</f>
        <v>HZS kraje Vysočina</v>
      </c>
      <c r="F23" s="8">
        <f>VLOOKUP(A23,'[1]100m'!$A$7:$K$156,9,FALSE)</f>
        <v>16.63</v>
      </c>
      <c r="G23" s="8">
        <f>VLOOKUP(A23,'[1]100m'!$A$7:$K$156,10,FALSE)</f>
        <v>99.99</v>
      </c>
      <c r="H23" s="8">
        <f>VLOOKUP(A23,'[1]100m'!$A$7:$K$156,11,FALSE)</f>
        <v>16.63</v>
      </c>
    </row>
    <row r="24" spans="1:8">
      <c r="A24">
        <v>19</v>
      </c>
      <c r="B24" s="7">
        <f>VLOOKUP(A24,'[1]100m'!$A$7:$K$156,3,FALSE)</f>
        <v>19</v>
      </c>
      <c r="C24" s="7">
        <f>VLOOKUP(A24,'[1]100m'!$A$7:$K$156,5,FALSE)</f>
        <v>120</v>
      </c>
      <c r="D24" s="7" t="str">
        <f>VLOOKUP(A24,'[1]100m'!$A$7:$K$156,7,FALSE)</f>
        <v>Stanislav PAULÍČEK</v>
      </c>
      <c r="E24" s="7" t="str">
        <f>VLOOKUP(A24,'[1]100m'!$A$7:$K$156,8,FALSE)</f>
        <v>HZS Královéhradeckého kraje</v>
      </c>
      <c r="F24" s="8">
        <f>VLOOKUP(A24,'[1]100m'!$A$7:$K$156,9,FALSE)</f>
        <v>16.7</v>
      </c>
      <c r="G24" s="8">
        <f>VLOOKUP(A24,'[1]100m'!$A$7:$K$156,10,FALSE)</f>
        <v>99.99</v>
      </c>
      <c r="H24" s="8">
        <f>VLOOKUP(A24,'[1]100m'!$A$7:$K$156,11,FALSE)</f>
        <v>16.7</v>
      </c>
    </row>
    <row r="25" spans="1:8">
      <c r="A25">
        <v>20</v>
      </c>
      <c r="B25" s="7">
        <f>VLOOKUP(A25,'[1]100m'!$A$7:$K$156,3,FALSE)</f>
        <v>20</v>
      </c>
      <c r="C25" s="7">
        <f>VLOOKUP(A25,'[1]100m'!$A$7:$K$156,5,FALSE)</f>
        <v>122</v>
      </c>
      <c r="D25" s="7" t="str">
        <f>VLOOKUP(A25,'[1]100m'!$A$7:$K$156,7,FALSE)</f>
        <v>Vladislav FILIP</v>
      </c>
      <c r="E25" s="7" t="str">
        <f>VLOOKUP(A25,'[1]100m'!$A$7:$K$156,8,FALSE)</f>
        <v>HZS Středočeského kraje</v>
      </c>
      <c r="F25" s="8">
        <f>VLOOKUP(A25,'[1]100m'!$A$7:$K$156,9,FALSE)</f>
        <v>17.41</v>
      </c>
      <c r="G25" s="8">
        <f>VLOOKUP(A25,'[1]100m'!$A$7:$K$156,10,FALSE)</f>
        <v>16.72</v>
      </c>
      <c r="H25" s="8">
        <f>VLOOKUP(A25,'[1]100m'!$A$7:$K$156,11,FALSE)</f>
        <v>16.72</v>
      </c>
    </row>
    <row r="26" spans="1:8">
      <c r="A26">
        <v>21</v>
      </c>
      <c r="B26" s="7">
        <f>VLOOKUP(A26,'[1]100m'!$A$7:$K$156,3,FALSE)</f>
        <v>21</v>
      </c>
      <c r="C26" s="7">
        <f>VLOOKUP(A26,'[1]100m'!$A$7:$K$156,5,FALSE)</f>
        <v>14</v>
      </c>
      <c r="D26" s="7" t="str">
        <f>VLOOKUP(A26,'[1]100m'!$A$7:$K$156,7,FALSE)</f>
        <v>Marek PAVELKA</v>
      </c>
      <c r="E26" s="7" t="str">
        <f>VLOOKUP(A26,'[1]100m'!$A$7:$K$156,8,FALSE)</f>
        <v>HZS Zlínského kraje</v>
      </c>
      <c r="F26" s="8">
        <f>VLOOKUP(A26,'[1]100m'!$A$7:$K$156,9,FALSE)</f>
        <v>17.11</v>
      </c>
      <c r="G26" s="8">
        <f>VLOOKUP(A26,'[1]100m'!$A$7:$K$156,10,FALSE)</f>
        <v>16.739999999999998</v>
      </c>
      <c r="H26" s="8">
        <f>VLOOKUP(A26,'[1]100m'!$A$7:$K$156,11,FALSE)</f>
        <v>16.739999999999998</v>
      </c>
    </row>
    <row r="27" spans="1:8">
      <c r="A27">
        <v>22</v>
      </c>
      <c r="B27" s="7">
        <f>VLOOKUP(A27,'[1]100m'!$A$7:$K$156,3,FALSE)</f>
        <v>22</v>
      </c>
      <c r="C27" s="7">
        <f>VLOOKUP(A27,'[1]100m'!$A$7:$K$156,5,FALSE)</f>
        <v>150</v>
      </c>
      <c r="D27" s="7" t="str">
        <f>VLOOKUP(A27,'[1]100m'!$A$7:$K$156,7,FALSE)</f>
        <v>Ivan PĚNČA</v>
      </c>
      <c r="E27" s="7" t="str">
        <f>VLOOKUP(A27,'[1]100m'!$A$7:$K$156,8,FALSE)</f>
        <v>HZS Jihočeského kraje</v>
      </c>
      <c r="F27" s="8">
        <f>VLOOKUP(A27,'[1]100m'!$A$7:$K$156,9,FALSE)</f>
        <v>17.47</v>
      </c>
      <c r="G27" s="8">
        <f>VLOOKUP(A27,'[1]100m'!$A$7:$K$156,10,FALSE)</f>
        <v>16.760000000000002</v>
      </c>
      <c r="H27" s="8">
        <f>VLOOKUP(A27,'[1]100m'!$A$7:$K$156,11,FALSE)</f>
        <v>16.760000000000002</v>
      </c>
    </row>
    <row r="28" spans="1:8">
      <c r="A28">
        <v>23</v>
      </c>
      <c r="B28" s="7">
        <f>VLOOKUP(A28,'[1]100m'!$A$7:$K$156,3,FALSE)</f>
        <v>23</v>
      </c>
      <c r="C28" s="7">
        <f>VLOOKUP(A28,'[1]100m'!$A$7:$K$156,5,FALSE)</f>
        <v>115</v>
      </c>
      <c r="D28" s="7" t="str">
        <f>VLOOKUP(A28,'[1]100m'!$A$7:$K$156,7,FALSE)</f>
        <v>Jan KLOUČEK</v>
      </c>
      <c r="E28" s="7" t="str">
        <f>VLOOKUP(A28,'[1]100m'!$A$7:$K$156,8,FALSE)</f>
        <v>HZS Královéhradeckého kraje</v>
      </c>
      <c r="F28" s="8">
        <f>VLOOKUP(A28,'[1]100m'!$A$7:$K$156,9,FALSE)</f>
        <v>17.46</v>
      </c>
      <c r="G28" s="8">
        <f>VLOOKUP(A28,'[1]100m'!$A$7:$K$156,10,FALSE)</f>
        <v>16.82</v>
      </c>
      <c r="H28" s="8">
        <f>VLOOKUP(A28,'[1]100m'!$A$7:$K$156,11,FALSE)</f>
        <v>16.82</v>
      </c>
    </row>
    <row r="29" spans="1:8">
      <c r="A29">
        <v>24</v>
      </c>
      <c r="B29" s="7">
        <f>VLOOKUP(A29,'[1]100m'!$A$7:$K$156,3,FALSE)</f>
        <v>24</v>
      </c>
      <c r="C29" s="7">
        <f>VLOOKUP(A29,'[1]100m'!$A$7:$K$156,5,FALSE)</f>
        <v>137</v>
      </c>
      <c r="D29" s="7" t="str">
        <f>VLOOKUP(A29,'[1]100m'!$A$7:$K$156,7,FALSE)</f>
        <v>Vlastimil ŽÁK</v>
      </c>
      <c r="E29" s="7" t="str">
        <f>VLOOKUP(A29,'[1]100m'!$A$7:$K$156,8,FALSE)</f>
        <v>HZS Plzeňského kraje</v>
      </c>
      <c r="F29" s="8">
        <f>VLOOKUP(A29,'[1]100m'!$A$7:$K$156,9,FALSE)</f>
        <v>16.829999999999998</v>
      </c>
      <c r="G29" s="8">
        <f>VLOOKUP(A29,'[1]100m'!$A$7:$K$156,10,FALSE)</f>
        <v>99.99</v>
      </c>
      <c r="H29" s="8">
        <f>VLOOKUP(A29,'[1]100m'!$A$7:$K$156,11,FALSE)</f>
        <v>16.829999999999998</v>
      </c>
    </row>
    <row r="30" spans="1:8">
      <c r="A30">
        <v>25</v>
      </c>
      <c r="B30" s="7">
        <f>VLOOKUP(A30,'[1]100m'!$A$7:$K$156,3,FALSE)</f>
        <v>25</v>
      </c>
      <c r="C30" s="7">
        <f>VLOOKUP(A30,'[1]100m'!$A$7:$K$156,5,FALSE)</f>
        <v>13</v>
      </c>
      <c r="D30" s="7" t="str">
        <f>VLOOKUP(A30,'[1]100m'!$A$7:$K$156,7,FALSE)</f>
        <v>Jan VRÁBLÍK</v>
      </c>
      <c r="E30" s="7" t="str">
        <f>VLOOKUP(A30,'[1]100m'!$A$7:$K$156,8,FALSE)</f>
        <v>HZS Zlínského kraje</v>
      </c>
      <c r="F30" s="8">
        <f>VLOOKUP(A30,'[1]100m'!$A$7:$K$156,9,FALSE)</f>
        <v>16.89</v>
      </c>
      <c r="G30" s="8">
        <f>VLOOKUP(A30,'[1]100m'!$A$7:$K$156,10,FALSE)</f>
        <v>99.99</v>
      </c>
      <c r="H30" s="8">
        <f>VLOOKUP(A30,'[1]100m'!$A$7:$K$156,11,FALSE)</f>
        <v>16.89</v>
      </c>
    </row>
    <row r="31" spans="1:8">
      <c r="A31">
        <v>26</v>
      </c>
      <c r="B31" s="7">
        <f>VLOOKUP(A31,'[1]100m'!$A$7:$K$156,3,FALSE)</f>
        <v>26</v>
      </c>
      <c r="C31" s="7">
        <f>VLOOKUP(A31,'[1]100m'!$A$7:$K$156,5,FALSE)</f>
        <v>117</v>
      </c>
      <c r="D31" s="7" t="str">
        <f>VLOOKUP(A31,'[1]100m'!$A$7:$K$156,7,FALSE)</f>
        <v>Kamil KRÁLIK</v>
      </c>
      <c r="E31" s="7" t="str">
        <f>VLOOKUP(A31,'[1]100m'!$A$7:$K$156,8,FALSE)</f>
        <v>HZS Královéhradeckého kraje</v>
      </c>
      <c r="F31" s="8">
        <f>VLOOKUP(A31,'[1]100m'!$A$7:$K$156,9,FALSE)</f>
        <v>16.899999999999999</v>
      </c>
      <c r="G31" s="8">
        <f>VLOOKUP(A31,'[1]100m'!$A$7:$K$156,10,FALSE)</f>
        <v>99.99</v>
      </c>
      <c r="H31" s="8">
        <f>VLOOKUP(A31,'[1]100m'!$A$7:$K$156,11,FALSE)</f>
        <v>16.899999999999999</v>
      </c>
    </row>
    <row r="32" spans="1:8">
      <c r="A32">
        <v>27</v>
      </c>
      <c r="B32" s="7">
        <f>VLOOKUP(A32,'[1]100m'!$A$7:$K$156,3,FALSE)</f>
        <v>27</v>
      </c>
      <c r="C32" s="7">
        <f>VLOOKUP(A32,'[1]100m'!$A$7:$K$156,5,FALSE)</f>
        <v>135</v>
      </c>
      <c r="D32" s="7" t="str">
        <f>VLOOKUP(A32,'[1]100m'!$A$7:$K$156,7,FALSE)</f>
        <v>Tomáš HOSPR</v>
      </c>
      <c r="E32" s="7" t="str">
        <f>VLOOKUP(A32,'[1]100m'!$A$7:$K$156,8,FALSE)</f>
        <v>HZS Plzeňského kraje</v>
      </c>
      <c r="F32" s="8">
        <f>VLOOKUP(A32,'[1]100m'!$A$7:$K$156,9,FALSE)</f>
        <v>16.989999999999998</v>
      </c>
      <c r="G32" s="8">
        <f>VLOOKUP(A32,'[1]100m'!$A$7:$K$156,10,FALSE)</f>
        <v>99.99</v>
      </c>
      <c r="H32" s="8">
        <f>VLOOKUP(A32,'[1]100m'!$A$7:$K$156,11,FALSE)</f>
        <v>16.989999999999998</v>
      </c>
    </row>
    <row r="33" spans="1:8">
      <c r="A33">
        <v>28</v>
      </c>
      <c r="B33" s="7">
        <f>VLOOKUP(A33,'[1]100m'!$A$7:$K$156,3,FALSE)</f>
        <v>27</v>
      </c>
      <c r="C33" s="7">
        <f>VLOOKUP(A33,'[1]100m'!$A$7:$K$156,5,FALSE)</f>
        <v>136</v>
      </c>
      <c r="D33" s="7" t="str">
        <f>VLOOKUP(A33,'[1]100m'!$A$7:$K$156,7,FALSE)</f>
        <v>Jaroslav HRDLIČKA</v>
      </c>
      <c r="E33" s="7" t="str">
        <f>VLOOKUP(A33,'[1]100m'!$A$7:$K$156,8,FALSE)</f>
        <v>HZS Plzeňského kraje</v>
      </c>
      <c r="F33" s="8">
        <f>VLOOKUP(A33,'[1]100m'!$A$7:$K$156,9,FALSE)</f>
        <v>16.989999999999998</v>
      </c>
      <c r="G33" s="8">
        <f>VLOOKUP(A33,'[1]100m'!$A$7:$K$156,10,FALSE)</f>
        <v>99.99</v>
      </c>
      <c r="H33" s="8">
        <f>VLOOKUP(A33,'[1]100m'!$A$7:$K$156,11,FALSE)</f>
        <v>16.989999999999998</v>
      </c>
    </row>
    <row r="34" spans="1:8">
      <c r="A34">
        <v>29</v>
      </c>
      <c r="B34" s="7">
        <f>VLOOKUP(A34,'[1]100m'!$A$7:$K$156,3,FALSE)</f>
        <v>29</v>
      </c>
      <c r="C34" s="7">
        <f>VLOOKUP(A34,'[1]100m'!$A$7:$K$156,5,FALSE)</f>
        <v>7</v>
      </c>
      <c r="D34" s="7" t="str">
        <f>VLOOKUP(A34,'[1]100m'!$A$7:$K$156,7,FALSE)</f>
        <v>Tomáš DANĚK</v>
      </c>
      <c r="E34" s="7" t="str">
        <f>VLOOKUP(A34,'[1]100m'!$A$7:$K$156,8,FALSE)</f>
        <v>HZS hlavního města Prahy</v>
      </c>
      <c r="F34" s="8">
        <f>VLOOKUP(A34,'[1]100m'!$A$7:$K$156,9,FALSE)</f>
        <v>17.07</v>
      </c>
      <c r="G34" s="8">
        <f>VLOOKUP(A34,'[1]100m'!$A$7:$K$156,10,FALSE)</f>
        <v>17</v>
      </c>
      <c r="H34" s="8">
        <f>VLOOKUP(A34,'[1]100m'!$A$7:$K$156,11,FALSE)</f>
        <v>17</v>
      </c>
    </row>
    <row r="35" spans="1:8">
      <c r="A35">
        <v>30</v>
      </c>
      <c r="B35" s="7">
        <f>VLOOKUP(A35,'[1]100m'!$A$7:$K$156,3,FALSE)</f>
        <v>30</v>
      </c>
      <c r="C35" s="7">
        <f>VLOOKUP(A35,'[1]100m'!$A$7:$K$156,5,FALSE)</f>
        <v>112</v>
      </c>
      <c r="D35" s="7" t="str">
        <f>VLOOKUP(A35,'[1]100m'!$A$7:$K$156,7,FALSE)</f>
        <v>Radovan BLUDSKÝ</v>
      </c>
      <c r="E35" s="7" t="str">
        <f>VLOOKUP(A35,'[1]100m'!$A$7:$K$156,8,FALSE)</f>
        <v>HZS Královéhradeckého kraje</v>
      </c>
      <c r="F35" s="8">
        <f>VLOOKUP(A35,'[1]100m'!$A$7:$K$156,9,FALSE)</f>
        <v>17.399999999999999</v>
      </c>
      <c r="G35" s="8">
        <f>VLOOKUP(A35,'[1]100m'!$A$7:$K$156,10,FALSE)</f>
        <v>17.05</v>
      </c>
      <c r="H35" s="8">
        <f>VLOOKUP(A35,'[1]100m'!$A$7:$K$156,11,FALSE)</f>
        <v>17.05</v>
      </c>
    </row>
    <row r="36" spans="1:8">
      <c r="A36">
        <v>31</v>
      </c>
      <c r="B36" s="7">
        <f>VLOOKUP(A36,'[1]100m'!$A$7:$K$156,3,FALSE)</f>
        <v>31</v>
      </c>
      <c r="C36" s="7">
        <f>VLOOKUP(A36,'[1]100m'!$A$7:$K$156,5,FALSE)</f>
        <v>45</v>
      </c>
      <c r="D36" s="7" t="str">
        <f>VLOOKUP(A36,'[1]100m'!$A$7:$K$156,7,FALSE)</f>
        <v>Lukáš FLACH</v>
      </c>
      <c r="E36" s="7" t="str">
        <f>VLOOKUP(A36,'[1]100m'!$A$7:$K$156,8,FALSE)</f>
        <v>HZS Pardubického kraje</v>
      </c>
      <c r="F36" s="8">
        <f>VLOOKUP(A36,'[1]100m'!$A$7:$K$156,9,FALSE)</f>
        <v>99.99</v>
      </c>
      <c r="G36" s="8">
        <f>VLOOKUP(A36,'[1]100m'!$A$7:$K$156,10,FALSE)</f>
        <v>17.12</v>
      </c>
      <c r="H36" s="8">
        <f>VLOOKUP(A36,'[1]100m'!$A$7:$K$156,11,FALSE)</f>
        <v>17.12</v>
      </c>
    </row>
    <row r="37" spans="1:8">
      <c r="A37">
        <v>32</v>
      </c>
      <c r="B37" s="7">
        <f>VLOOKUP(A37,'[1]100m'!$A$7:$K$156,3,FALSE)</f>
        <v>32</v>
      </c>
      <c r="C37" s="7">
        <f>VLOOKUP(A37,'[1]100m'!$A$7:$K$156,5,FALSE)</f>
        <v>66</v>
      </c>
      <c r="D37" s="7" t="str">
        <f>VLOOKUP(A37,'[1]100m'!$A$7:$K$156,7,FALSE)</f>
        <v>Pavel MAŇAS</v>
      </c>
      <c r="E37" s="7" t="str">
        <f>VLOOKUP(A37,'[1]100m'!$A$7:$K$156,8,FALSE)</f>
        <v>HZS Moravskoslezského kraje</v>
      </c>
      <c r="F37" s="8">
        <f>VLOOKUP(A37,'[1]100m'!$A$7:$K$156,9,FALSE)</f>
        <v>17.13</v>
      </c>
      <c r="G37" s="8">
        <f>VLOOKUP(A37,'[1]100m'!$A$7:$K$156,10,FALSE)</f>
        <v>17.78</v>
      </c>
      <c r="H37" s="8">
        <f>VLOOKUP(A37,'[1]100m'!$A$7:$K$156,11,FALSE)</f>
        <v>17.13</v>
      </c>
    </row>
    <row r="38" spans="1:8">
      <c r="A38">
        <v>33</v>
      </c>
      <c r="B38" s="7">
        <f>VLOOKUP(A38,'[1]100m'!$A$7:$K$156,3,FALSE)</f>
        <v>33</v>
      </c>
      <c r="C38" s="7">
        <f>VLOOKUP(A38,'[1]100m'!$A$7:$K$156,5,FALSE)</f>
        <v>54</v>
      </c>
      <c r="D38" s="7" t="str">
        <f>VLOOKUP(A38,'[1]100m'!$A$7:$K$156,7,FALSE)</f>
        <v>Lukáš HONS</v>
      </c>
      <c r="E38" s="7" t="str">
        <f>VLOOKUP(A38,'[1]100m'!$A$7:$K$156,8,FALSE)</f>
        <v>HZS kraje Vysočina</v>
      </c>
      <c r="F38" s="8">
        <f>VLOOKUP(A38,'[1]100m'!$A$7:$K$156,9,FALSE)</f>
        <v>17.2</v>
      </c>
      <c r="G38" s="8">
        <f>VLOOKUP(A38,'[1]100m'!$A$7:$K$156,10,FALSE)</f>
        <v>17.149999999999999</v>
      </c>
      <c r="H38" s="8">
        <f>VLOOKUP(A38,'[1]100m'!$A$7:$K$156,11,FALSE)</f>
        <v>17.149999999999999</v>
      </c>
    </row>
    <row r="39" spans="1:8">
      <c r="A39">
        <v>34</v>
      </c>
      <c r="B39" s="7">
        <f>VLOOKUP(A39,'[1]100m'!$A$7:$K$156,3,FALSE)</f>
        <v>34</v>
      </c>
      <c r="C39" s="7">
        <f>VLOOKUP(A39,'[1]100m'!$A$7:$K$156,5,FALSE)</f>
        <v>18</v>
      </c>
      <c r="D39" s="7" t="str">
        <f>VLOOKUP(A39,'[1]100m'!$A$7:$K$156,7,FALSE)</f>
        <v>Petr VACULÍN</v>
      </c>
      <c r="E39" s="7" t="str">
        <f>VLOOKUP(A39,'[1]100m'!$A$7:$K$156,8,FALSE)</f>
        <v>HZS Zlínského kraje</v>
      </c>
      <c r="F39" s="8">
        <f>VLOOKUP(A39,'[1]100m'!$A$7:$K$156,9,FALSE)</f>
        <v>17.79</v>
      </c>
      <c r="G39" s="8">
        <f>VLOOKUP(A39,'[1]100m'!$A$7:$K$156,10,FALSE)</f>
        <v>17.170000000000002</v>
      </c>
      <c r="H39" s="8">
        <f>VLOOKUP(A39,'[1]100m'!$A$7:$K$156,11,FALSE)</f>
        <v>17.170000000000002</v>
      </c>
    </row>
    <row r="40" spans="1:8">
      <c r="A40">
        <v>35</v>
      </c>
      <c r="B40" s="7">
        <f>VLOOKUP(A40,'[1]100m'!$A$7:$K$156,3,FALSE)</f>
        <v>35</v>
      </c>
      <c r="C40" s="7">
        <f>VLOOKUP(A40,'[1]100m'!$A$7:$K$156,5,FALSE)</f>
        <v>15</v>
      </c>
      <c r="D40" s="7" t="str">
        <f>VLOOKUP(A40,'[1]100m'!$A$7:$K$156,7,FALSE)</f>
        <v>Petr KUCHAŘÍK</v>
      </c>
      <c r="E40" s="7" t="str">
        <f>VLOOKUP(A40,'[1]100m'!$A$7:$K$156,8,FALSE)</f>
        <v>HZS Zlínského kraje</v>
      </c>
      <c r="F40" s="8">
        <f>VLOOKUP(A40,'[1]100m'!$A$7:$K$156,9,FALSE)</f>
        <v>19.149999999999999</v>
      </c>
      <c r="G40" s="8">
        <f>VLOOKUP(A40,'[1]100m'!$A$7:$K$156,10,FALSE)</f>
        <v>17.18</v>
      </c>
      <c r="H40" s="8">
        <f>VLOOKUP(A40,'[1]100m'!$A$7:$K$156,11,FALSE)</f>
        <v>17.18</v>
      </c>
    </row>
    <row r="41" spans="1:8">
      <c r="A41">
        <v>36</v>
      </c>
      <c r="B41" s="7">
        <f>VLOOKUP(A41,'[1]100m'!$A$7:$K$156,3,FALSE)</f>
        <v>36</v>
      </c>
      <c r="C41" s="7">
        <f>VLOOKUP(A41,'[1]100m'!$A$7:$K$156,5,FALSE)</f>
        <v>56</v>
      </c>
      <c r="D41" s="7" t="str">
        <f>VLOOKUP(A41,'[1]100m'!$A$7:$K$156,7,FALSE)</f>
        <v>Luboš NAVRKAL</v>
      </c>
      <c r="E41" s="7" t="str">
        <f>VLOOKUP(A41,'[1]100m'!$A$7:$K$156,8,FALSE)</f>
        <v>HZS kraje Vysočina</v>
      </c>
      <c r="F41" s="8">
        <f>VLOOKUP(A41,'[1]100m'!$A$7:$K$156,9,FALSE)</f>
        <v>17.93</v>
      </c>
      <c r="G41" s="8">
        <f>VLOOKUP(A41,'[1]100m'!$A$7:$K$156,10,FALSE)</f>
        <v>17.190000000000001</v>
      </c>
      <c r="H41" s="8">
        <f>VLOOKUP(A41,'[1]100m'!$A$7:$K$156,11,FALSE)</f>
        <v>17.190000000000001</v>
      </c>
    </row>
    <row r="42" spans="1:8">
      <c r="A42">
        <v>37</v>
      </c>
      <c r="B42" s="7">
        <f>VLOOKUP(A42,'[1]100m'!$A$7:$K$156,3,FALSE)</f>
        <v>37</v>
      </c>
      <c r="C42" s="7">
        <f>VLOOKUP(A42,'[1]100m'!$A$7:$K$156,5,FALSE)</f>
        <v>69</v>
      </c>
      <c r="D42" s="7" t="str">
        <f>VLOOKUP(A42,'[1]100m'!$A$7:$K$156,7,FALSE)</f>
        <v>Ondřej KUBALA</v>
      </c>
      <c r="E42" s="7" t="str">
        <f>VLOOKUP(A42,'[1]100m'!$A$7:$K$156,8,FALSE)</f>
        <v>HZS Moravskoslezského kraje</v>
      </c>
      <c r="F42" s="8">
        <f>VLOOKUP(A42,'[1]100m'!$A$7:$K$156,9,FALSE)</f>
        <v>19.059999999999999</v>
      </c>
      <c r="G42" s="8">
        <f>VLOOKUP(A42,'[1]100m'!$A$7:$K$156,10,FALSE)</f>
        <v>17.2</v>
      </c>
      <c r="H42" s="8">
        <f>VLOOKUP(A42,'[1]100m'!$A$7:$K$156,11,FALSE)</f>
        <v>17.2</v>
      </c>
    </row>
    <row r="43" spans="1:8">
      <c r="A43">
        <v>38</v>
      </c>
      <c r="B43" s="7">
        <f>VLOOKUP(A43,'[1]100m'!$A$7:$K$156,3,FALSE)</f>
        <v>38</v>
      </c>
      <c r="C43" s="7">
        <f>VLOOKUP(A43,'[1]100m'!$A$7:$K$156,5,FALSE)</f>
        <v>65</v>
      </c>
      <c r="D43" s="7" t="str">
        <f>VLOOKUP(A43,'[1]100m'!$A$7:$K$156,7,FALSE)</f>
        <v>Karel RYL</v>
      </c>
      <c r="E43" s="7" t="str">
        <f>VLOOKUP(A43,'[1]100m'!$A$7:$K$156,8,FALSE)</f>
        <v>HZS Moravskoslezského kraje</v>
      </c>
      <c r="F43" s="8">
        <f>VLOOKUP(A43,'[1]100m'!$A$7:$K$156,9,FALSE)</f>
        <v>17.21</v>
      </c>
      <c r="G43" s="8">
        <f>VLOOKUP(A43,'[1]100m'!$A$7:$K$156,10,FALSE)</f>
        <v>99.99</v>
      </c>
      <c r="H43" s="8">
        <f>VLOOKUP(A43,'[1]100m'!$A$7:$K$156,11,FALSE)</f>
        <v>17.21</v>
      </c>
    </row>
    <row r="44" spans="1:8">
      <c r="A44">
        <v>39</v>
      </c>
      <c r="B44" s="7">
        <f>VLOOKUP(A44,'[1]100m'!$A$7:$K$156,3,FALSE)</f>
        <v>39</v>
      </c>
      <c r="C44" s="7">
        <f>VLOOKUP(A44,'[1]100m'!$A$7:$K$156,5,FALSE)</f>
        <v>16</v>
      </c>
      <c r="D44" s="7" t="str">
        <f>VLOOKUP(A44,'[1]100m'!$A$7:$K$156,7,FALSE)</f>
        <v>Luděk OTÝPKA</v>
      </c>
      <c r="E44" s="7" t="str">
        <f>VLOOKUP(A44,'[1]100m'!$A$7:$K$156,8,FALSE)</f>
        <v>HZS Zlínského kraje</v>
      </c>
      <c r="F44" s="8">
        <f>VLOOKUP(A44,'[1]100m'!$A$7:$K$156,9,FALSE)</f>
        <v>18.89</v>
      </c>
      <c r="G44" s="8">
        <f>VLOOKUP(A44,'[1]100m'!$A$7:$K$156,10,FALSE)</f>
        <v>17.25</v>
      </c>
      <c r="H44" s="8">
        <f>VLOOKUP(A44,'[1]100m'!$A$7:$K$156,11,FALSE)</f>
        <v>17.25</v>
      </c>
    </row>
    <row r="45" spans="1:8">
      <c r="A45">
        <v>40</v>
      </c>
      <c r="B45" s="7">
        <f>VLOOKUP(A45,'[1]100m'!$A$7:$K$156,3,FALSE)</f>
        <v>40</v>
      </c>
      <c r="C45" s="7">
        <f>VLOOKUP(A45,'[1]100m'!$A$7:$K$156,5,FALSE)</f>
        <v>39</v>
      </c>
      <c r="D45" s="7" t="str">
        <f>VLOOKUP(A45,'[1]100m'!$A$7:$K$156,7,FALSE)</f>
        <v>Jaroslav ZHOŘ</v>
      </c>
      <c r="E45" s="7" t="str">
        <f>VLOOKUP(A45,'[1]100m'!$A$7:$K$156,8,FALSE)</f>
        <v>HZS Jihomoravského kraje</v>
      </c>
      <c r="F45" s="8">
        <f>VLOOKUP(A45,'[1]100m'!$A$7:$K$156,9,FALSE)</f>
        <v>17.25</v>
      </c>
      <c r="G45" s="8">
        <f>VLOOKUP(A45,'[1]100m'!$A$7:$K$156,10,FALSE)</f>
        <v>21.72</v>
      </c>
      <c r="H45" s="8">
        <f>VLOOKUP(A45,'[1]100m'!$A$7:$K$156,11,FALSE)</f>
        <v>17.25</v>
      </c>
    </row>
    <row r="46" spans="1:8">
      <c r="A46">
        <v>41</v>
      </c>
      <c r="B46" s="7">
        <f>VLOOKUP(A46,'[1]100m'!$A$7:$K$156,3,FALSE)</f>
        <v>41</v>
      </c>
      <c r="C46" s="7">
        <f>VLOOKUP(A46,'[1]100m'!$A$7:$K$156,5,FALSE)</f>
        <v>11</v>
      </c>
      <c r="D46" s="7" t="str">
        <f>VLOOKUP(A46,'[1]100m'!$A$7:$K$156,7,FALSE)</f>
        <v>Marek TYKAL</v>
      </c>
      <c r="E46" s="7" t="str">
        <f>VLOOKUP(A46,'[1]100m'!$A$7:$K$156,8,FALSE)</f>
        <v>HZS Zlínského kraje</v>
      </c>
      <c r="F46" s="8">
        <f>VLOOKUP(A46,'[1]100m'!$A$7:$K$156,9,FALSE)</f>
        <v>17.27</v>
      </c>
      <c r="G46" s="8">
        <f>VLOOKUP(A46,'[1]100m'!$A$7:$K$156,10,FALSE)</f>
        <v>20.76</v>
      </c>
      <c r="H46" s="8">
        <f>VLOOKUP(A46,'[1]100m'!$A$7:$K$156,11,FALSE)</f>
        <v>17.27</v>
      </c>
    </row>
    <row r="47" spans="1:8">
      <c r="A47">
        <v>42</v>
      </c>
      <c r="B47" s="7">
        <f>VLOOKUP(A47,'[1]100m'!$A$7:$K$156,3,FALSE)</f>
        <v>42</v>
      </c>
      <c r="C47" s="7">
        <f>VLOOKUP(A47,'[1]100m'!$A$7:$K$156,5,FALSE)</f>
        <v>100</v>
      </c>
      <c r="D47" s="7" t="str">
        <f>VLOOKUP(A47,'[1]100m'!$A$7:$K$156,7,FALSE)</f>
        <v>Jan ŠINDELKA</v>
      </c>
      <c r="E47" s="7" t="str">
        <f>VLOOKUP(A47,'[1]100m'!$A$7:$K$156,8,FALSE)</f>
        <v>HZS Olomouckého kraje</v>
      </c>
      <c r="F47" s="8">
        <f>VLOOKUP(A47,'[1]100m'!$A$7:$K$156,9,FALSE)</f>
        <v>19.95</v>
      </c>
      <c r="G47" s="8">
        <f>VLOOKUP(A47,'[1]100m'!$A$7:$K$156,10,FALSE)</f>
        <v>17.29</v>
      </c>
      <c r="H47" s="8">
        <f>VLOOKUP(A47,'[1]100m'!$A$7:$K$156,11,FALSE)</f>
        <v>17.29</v>
      </c>
    </row>
    <row r="48" spans="1:8">
      <c r="A48">
        <v>43</v>
      </c>
      <c r="B48" s="7">
        <f>VLOOKUP(A48,'[1]100m'!$A$7:$K$156,3,FALSE)</f>
        <v>43</v>
      </c>
      <c r="C48" s="7">
        <f>VLOOKUP(A48,'[1]100m'!$A$7:$K$156,5,FALSE)</f>
        <v>37</v>
      </c>
      <c r="D48" s="7" t="str">
        <f>VLOOKUP(A48,'[1]100m'!$A$7:$K$156,7,FALSE)</f>
        <v>Jiří ŠKAROUPKA</v>
      </c>
      <c r="E48" s="7" t="str">
        <f>VLOOKUP(A48,'[1]100m'!$A$7:$K$156,8,FALSE)</f>
        <v>HZS Jihomoravského kraje</v>
      </c>
      <c r="F48" s="8">
        <f>VLOOKUP(A48,'[1]100m'!$A$7:$K$156,9,FALSE)</f>
        <v>19.16</v>
      </c>
      <c r="G48" s="8">
        <f>VLOOKUP(A48,'[1]100m'!$A$7:$K$156,10,FALSE)</f>
        <v>17.309999999999999</v>
      </c>
      <c r="H48" s="8">
        <f>VLOOKUP(A48,'[1]100m'!$A$7:$K$156,11,FALSE)</f>
        <v>17.309999999999999</v>
      </c>
    </row>
    <row r="49" spans="1:8">
      <c r="A49">
        <v>44</v>
      </c>
      <c r="B49" s="7">
        <f>VLOOKUP(A49,'[1]100m'!$A$7:$K$156,3,FALSE)</f>
        <v>44</v>
      </c>
      <c r="C49" s="7">
        <f>VLOOKUP(A49,'[1]100m'!$A$7:$K$156,5,FALSE)</f>
        <v>32</v>
      </c>
      <c r="D49" s="7" t="str">
        <f>VLOOKUP(A49,'[1]100m'!$A$7:$K$156,7,FALSE)</f>
        <v>Martin BÍLEK</v>
      </c>
      <c r="E49" s="7" t="str">
        <f>VLOOKUP(A49,'[1]100m'!$A$7:$K$156,8,FALSE)</f>
        <v>HZS Jihomoravského kraje</v>
      </c>
      <c r="F49" s="8">
        <f>VLOOKUP(A49,'[1]100m'!$A$7:$K$156,9,FALSE)</f>
        <v>17.34</v>
      </c>
      <c r="G49" s="8">
        <f>VLOOKUP(A49,'[1]100m'!$A$7:$K$156,10,FALSE)</f>
        <v>21.9</v>
      </c>
      <c r="H49" s="8">
        <f>VLOOKUP(A49,'[1]100m'!$A$7:$K$156,11,FALSE)</f>
        <v>17.34</v>
      </c>
    </row>
    <row r="50" spans="1:8">
      <c r="A50">
        <v>45</v>
      </c>
      <c r="B50" s="7">
        <f>VLOOKUP(A50,'[1]100m'!$A$7:$K$156,3,FALSE)</f>
        <v>45</v>
      </c>
      <c r="C50" s="7">
        <f>VLOOKUP(A50,'[1]100m'!$A$7:$K$156,5,FALSE)</f>
        <v>9</v>
      </c>
      <c r="D50" s="7" t="str">
        <f>VLOOKUP(A50,'[1]100m'!$A$7:$K$156,7,FALSE)</f>
        <v>Jan HOPP</v>
      </c>
      <c r="E50" s="7" t="str">
        <f>VLOOKUP(A50,'[1]100m'!$A$7:$K$156,8,FALSE)</f>
        <v>HZS hlavního města Prahy</v>
      </c>
      <c r="F50" s="8">
        <f>VLOOKUP(A50,'[1]100m'!$A$7:$K$156,9,FALSE)</f>
        <v>17.34</v>
      </c>
      <c r="G50" s="8">
        <f>VLOOKUP(A50,'[1]100m'!$A$7:$K$156,10,FALSE)</f>
        <v>25.46</v>
      </c>
      <c r="H50" s="8">
        <f>VLOOKUP(A50,'[1]100m'!$A$7:$K$156,11,FALSE)</f>
        <v>17.34</v>
      </c>
    </row>
    <row r="51" spans="1:8">
      <c r="A51">
        <v>46</v>
      </c>
      <c r="B51" s="7">
        <f>VLOOKUP(A51,'[1]100m'!$A$7:$K$156,3,FALSE)</f>
        <v>46</v>
      </c>
      <c r="C51" s="7">
        <f>VLOOKUP(A51,'[1]100m'!$A$7:$K$156,5,FALSE)</f>
        <v>55</v>
      </c>
      <c r="D51" s="7" t="str">
        <f>VLOOKUP(A51,'[1]100m'!$A$7:$K$156,7,FALSE)</f>
        <v>Vojtěch FILA</v>
      </c>
      <c r="E51" s="7" t="str">
        <f>VLOOKUP(A51,'[1]100m'!$A$7:$K$156,8,FALSE)</f>
        <v>HZS kraje Vysočina</v>
      </c>
      <c r="F51" s="8">
        <f>VLOOKUP(A51,'[1]100m'!$A$7:$K$156,9,FALSE)</f>
        <v>17.54</v>
      </c>
      <c r="G51" s="8">
        <f>VLOOKUP(A51,'[1]100m'!$A$7:$K$156,10,FALSE)</f>
        <v>17.350000000000001</v>
      </c>
      <c r="H51" s="8">
        <f>VLOOKUP(A51,'[1]100m'!$A$7:$K$156,11,FALSE)</f>
        <v>17.350000000000001</v>
      </c>
    </row>
    <row r="52" spans="1:8">
      <c r="A52">
        <v>47</v>
      </c>
      <c r="B52" s="7">
        <f>VLOOKUP(A52,'[1]100m'!$A$7:$K$156,3,FALSE)</f>
        <v>47</v>
      </c>
      <c r="C52" s="7">
        <f>VLOOKUP(A52,'[1]100m'!$A$7:$K$156,5,FALSE)</f>
        <v>129</v>
      </c>
      <c r="D52" s="7" t="str">
        <f>VLOOKUP(A52,'[1]100m'!$A$7:$K$156,7,FALSE)</f>
        <v>Radek BÁRTA</v>
      </c>
      <c r="E52" s="7" t="str">
        <f>VLOOKUP(A52,'[1]100m'!$A$7:$K$156,8,FALSE)</f>
        <v>HZS Středočeského kraje</v>
      </c>
      <c r="F52" s="8">
        <f>VLOOKUP(A52,'[1]100m'!$A$7:$K$156,9,FALSE)</f>
        <v>17.64</v>
      </c>
      <c r="G52" s="8">
        <f>VLOOKUP(A52,'[1]100m'!$A$7:$K$156,10,FALSE)</f>
        <v>17.420000000000002</v>
      </c>
      <c r="H52" s="8">
        <f>VLOOKUP(A52,'[1]100m'!$A$7:$K$156,11,FALSE)</f>
        <v>17.420000000000002</v>
      </c>
    </row>
    <row r="53" spans="1:8">
      <c r="A53">
        <v>48</v>
      </c>
      <c r="B53" s="7">
        <f>VLOOKUP(A53,'[1]100m'!$A$7:$K$156,3,FALSE)</f>
        <v>48</v>
      </c>
      <c r="C53" s="7">
        <f>VLOOKUP(A53,'[1]100m'!$A$7:$K$156,5,FALSE)</f>
        <v>147</v>
      </c>
      <c r="D53" s="7" t="str">
        <f>VLOOKUP(A53,'[1]100m'!$A$7:$K$156,7,FALSE)</f>
        <v>Jan JEŽEK</v>
      </c>
      <c r="E53" s="7" t="str">
        <f>VLOOKUP(A53,'[1]100m'!$A$7:$K$156,8,FALSE)</f>
        <v>HZS Jihočeského kraje</v>
      </c>
      <c r="F53" s="8">
        <f>VLOOKUP(A53,'[1]100m'!$A$7:$K$156,9,FALSE)</f>
        <v>18.91</v>
      </c>
      <c r="G53" s="8">
        <f>VLOOKUP(A53,'[1]100m'!$A$7:$K$156,10,FALSE)</f>
        <v>17.420000000000002</v>
      </c>
      <c r="H53" s="8">
        <f>VLOOKUP(A53,'[1]100m'!$A$7:$K$156,11,FALSE)</f>
        <v>17.420000000000002</v>
      </c>
    </row>
    <row r="54" spans="1:8">
      <c r="A54">
        <v>49</v>
      </c>
      <c r="B54" s="7">
        <f>VLOOKUP(A54,'[1]100m'!$A$7:$K$156,3,FALSE)</f>
        <v>49</v>
      </c>
      <c r="C54" s="7">
        <f>VLOOKUP(A54,'[1]100m'!$A$7:$K$156,5,FALSE)</f>
        <v>12</v>
      </c>
      <c r="D54" s="7" t="str">
        <f>VLOOKUP(A54,'[1]100m'!$A$7:$K$156,7,FALSE)</f>
        <v>Petr KYNĚRA</v>
      </c>
      <c r="E54" s="7" t="str">
        <f>VLOOKUP(A54,'[1]100m'!$A$7:$K$156,8,FALSE)</f>
        <v>HZS Zlínského kraje</v>
      </c>
      <c r="F54" s="8">
        <f>VLOOKUP(A54,'[1]100m'!$A$7:$K$156,9,FALSE)</f>
        <v>99.99</v>
      </c>
      <c r="G54" s="8">
        <f>VLOOKUP(A54,'[1]100m'!$A$7:$K$156,10,FALSE)</f>
        <v>17.46</v>
      </c>
      <c r="H54" s="8">
        <f>VLOOKUP(A54,'[1]100m'!$A$7:$K$156,11,FALSE)</f>
        <v>17.46</v>
      </c>
    </row>
    <row r="55" spans="1:8">
      <c r="A55">
        <v>50</v>
      </c>
      <c r="B55" s="7">
        <f>VLOOKUP(A55,'[1]100m'!$A$7:$K$156,3,FALSE)</f>
        <v>49</v>
      </c>
      <c r="C55" s="7">
        <f>VLOOKUP(A55,'[1]100m'!$A$7:$K$156,5,FALSE)</f>
        <v>106</v>
      </c>
      <c r="D55" s="7" t="str">
        <f>VLOOKUP(A55,'[1]100m'!$A$7:$K$156,7,FALSE)</f>
        <v>Petr KORÁBEČNÝ</v>
      </c>
      <c r="E55" s="7" t="str">
        <f>VLOOKUP(A55,'[1]100m'!$A$7:$K$156,8,FALSE)</f>
        <v>HZS podniku DEZA, a.s.</v>
      </c>
      <c r="F55" s="8">
        <f>VLOOKUP(A55,'[1]100m'!$A$7:$K$156,9,FALSE)</f>
        <v>17.46</v>
      </c>
      <c r="G55" s="8">
        <f>VLOOKUP(A55,'[1]100m'!$A$7:$K$156,10,FALSE)</f>
        <v>99.99</v>
      </c>
      <c r="H55" s="8">
        <f>VLOOKUP(A55,'[1]100m'!$A$7:$K$156,11,FALSE)</f>
        <v>17.46</v>
      </c>
    </row>
    <row r="56" spans="1:8">
      <c r="A56">
        <v>51</v>
      </c>
      <c r="B56" s="7">
        <f>VLOOKUP(A56,'[1]100m'!$A$7:$K$156,3,FALSE)</f>
        <v>51</v>
      </c>
      <c r="C56" s="7">
        <f>VLOOKUP(A56,'[1]100m'!$A$7:$K$156,5,FALSE)</f>
        <v>59</v>
      </c>
      <c r="D56" s="7" t="str">
        <f>VLOOKUP(A56,'[1]100m'!$A$7:$K$156,7,FALSE)</f>
        <v>Martin KLIMEŠ</v>
      </c>
      <c r="E56" s="7" t="str">
        <f>VLOOKUP(A56,'[1]100m'!$A$7:$K$156,8,FALSE)</f>
        <v>HZS kraje Vysočina</v>
      </c>
      <c r="F56" s="8">
        <f>VLOOKUP(A56,'[1]100m'!$A$7:$K$156,9,FALSE)</f>
        <v>19.899999999999999</v>
      </c>
      <c r="G56" s="8">
        <f>VLOOKUP(A56,'[1]100m'!$A$7:$K$156,10,FALSE)</f>
        <v>17.47</v>
      </c>
      <c r="H56" s="8">
        <f>VLOOKUP(A56,'[1]100m'!$A$7:$K$156,11,FALSE)</f>
        <v>17.47</v>
      </c>
    </row>
    <row r="57" spans="1:8">
      <c r="A57">
        <v>52</v>
      </c>
      <c r="B57" s="7">
        <f>VLOOKUP(A57,'[1]100m'!$A$7:$K$156,3,FALSE)</f>
        <v>52</v>
      </c>
      <c r="C57" s="7">
        <f>VLOOKUP(A57,'[1]100m'!$A$7:$K$156,5,FALSE)</f>
        <v>98</v>
      </c>
      <c r="D57" s="7" t="str">
        <f>VLOOKUP(A57,'[1]100m'!$A$7:$K$156,7,FALSE)</f>
        <v>Marek BIA</v>
      </c>
      <c r="E57" s="7" t="str">
        <f>VLOOKUP(A57,'[1]100m'!$A$7:$K$156,8,FALSE)</f>
        <v>HZS Olomouckého kraje</v>
      </c>
      <c r="F57" s="8">
        <f>VLOOKUP(A57,'[1]100m'!$A$7:$K$156,9,FALSE)</f>
        <v>19.440000000000001</v>
      </c>
      <c r="G57" s="8">
        <f>VLOOKUP(A57,'[1]100m'!$A$7:$K$156,10,FALSE)</f>
        <v>17.59</v>
      </c>
      <c r="H57" s="8">
        <f>VLOOKUP(A57,'[1]100m'!$A$7:$K$156,11,FALSE)</f>
        <v>17.59</v>
      </c>
    </row>
    <row r="58" spans="1:8">
      <c r="A58">
        <v>53</v>
      </c>
      <c r="B58" s="7">
        <f>VLOOKUP(A58,'[1]100m'!$A$7:$K$156,3,FALSE)</f>
        <v>53</v>
      </c>
      <c r="C58" s="7">
        <f>VLOOKUP(A58,'[1]100m'!$A$7:$K$156,5,FALSE)</f>
        <v>95</v>
      </c>
      <c r="D58" s="7" t="str">
        <f>VLOOKUP(A58,'[1]100m'!$A$7:$K$156,7,FALSE)</f>
        <v>Jiří MAREŠ</v>
      </c>
      <c r="E58" s="7" t="str">
        <f>VLOOKUP(A58,'[1]100m'!$A$7:$K$156,8,FALSE)</f>
        <v>HZS Olomouckého kraje</v>
      </c>
      <c r="F58" s="8">
        <f>VLOOKUP(A58,'[1]100m'!$A$7:$K$156,9,FALSE)</f>
        <v>17.649999999999999</v>
      </c>
      <c r="G58" s="8">
        <f>VLOOKUP(A58,'[1]100m'!$A$7:$K$156,10,FALSE)</f>
        <v>99.99</v>
      </c>
      <c r="H58" s="8">
        <f>VLOOKUP(A58,'[1]100m'!$A$7:$K$156,11,FALSE)</f>
        <v>17.649999999999999</v>
      </c>
    </row>
    <row r="59" spans="1:8">
      <c r="A59">
        <v>54</v>
      </c>
      <c r="B59" s="7">
        <f>VLOOKUP(A59,'[1]100m'!$A$7:$K$156,3,FALSE)</f>
        <v>53</v>
      </c>
      <c r="C59" s="7">
        <f>VLOOKUP(A59,'[1]100m'!$A$7:$K$156,5,FALSE)</f>
        <v>121</v>
      </c>
      <c r="D59" s="7" t="str">
        <f>VLOOKUP(A59,'[1]100m'!$A$7:$K$156,7,FALSE)</f>
        <v>Lukáš NOVOTNÝ</v>
      </c>
      <c r="E59" s="7" t="str">
        <f>VLOOKUP(A59,'[1]100m'!$A$7:$K$156,8,FALSE)</f>
        <v>HZS Středočeského kraje</v>
      </c>
      <c r="F59" s="8">
        <f>VLOOKUP(A59,'[1]100m'!$A$7:$K$156,9,FALSE)</f>
        <v>17.649999999999999</v>
      </c>
      <c r="G59" s="8">
        <f>VLOOKUP(A59,'[1]100m'!$A$7:$K$156,10,FALSE)</f>
        <v>99.99</v>
      </c>
      <c r="H59" s="8">
        <f>VLOOKUP(A59,'[1]100m'!$A$7:$K$156,11,FALSE)</f>
        <v>17.649999999999999</v>
      </c>
    </row>
    <row r="60" spans="1:8">
      <c r="A60">
        <v>55</v>
      </c>
      <c r="B60" s="7">
        <f>VLOOKUP(A60,'[1]100m'!$A$7:$K$156,3,FALSE)</f>
        <v>55</v>
      </c>
      <c r="C60" s="7">
        <f>VLOOKUP(A60,'[1]100m'!$A$7:$K$156,5,FALSE)</f>
        <v>51</v>
      </c>
      <c r="D60" s="7" t="str">
        <f>VLOOKUP(A60,'[1]100m'!$A$7:$K$156,7,FALSE)</f>
        <v>Pavel KUBÁT</v>
      </c>
      <c r="E60" s="7" t="str">
        <f>VLOOKUP(A60,'[1]100m'!$A$7:$K$156,8,FALSE)</f>
        <v>HZS kraje Vysočina</v>
      </c>
      <c r="F60" s="8">
        <f>VLOOKUP(A60,'[1]100m'!$A$7:$K$156,9,FALSE)</f>
        <v>20.420000000000002</v>
      </c>
      <c r="G60" s="8">
        <f>VLOOKUP(A60,'[1]100m'!$A$7:$K$156,10,FALSE)</f>
        <v>17.670000000000002</v>
      </c>
      <c r="H60" s="8">
        <f>VLOOKUP(A60,'[1]100m'!$A$7:$K$156,11,FALSE)</f>
        <v>17.670000000000002</v>
      </c>
    </row>
    <row r="61" spans="1:8">
      <c r="A61">
        <v>56</v>
      </c>
      <c r="B61" s="7">
        <f>VLOOKUP(A61,'[1]100m'!$A$7:$K$156,3,FALSE)</f>
        <v>56</v>
      </c>
      <c r="C61" s="7">
        <f>VLOOKUP(A61,'[1]100m'!$A$7:$K$156,5,FALSE)</f>
        <v>74</v>
      </c>
      <c r="D61" s="7" t="str">
        <f>VLOOKUP(A61,'[1]100m'!$A$7:$K$156,7,FALSE)</f>
        <v>David SOMOL</v>
      </c>
      <c r="E61" s="7" t="str">
        <f>VLOOKUP(A61,'[1]100m'!$A$7:$K$156,8,FALSE)</f>
        <v>HZS Ústeckého kraje</v>
      </c>
      <c r="F61" s="8">
        <f>VLOOKUP(A61,'[1]100m'!$A$7:$K$156,9,FALSE)</f>
        <v>17.72</v>
      </c>
      <c r="G61" s="8">
        <f>VLOOKUP(A61,'[1]100m'!$A$7:$K$156,10,FALSE)</f>
        <v>99.99</v>
      </c>
      <c r="H61" s="8">
        <f>VLOOKUP(A61,'[1]100m'!$A$7:$K$156,11,FALSE)</f>
        <v>17.72</v>
      </c>
    </row>
    <row r="62" spans="1:8">
      <c r="A62">
        <v>57</v>
      </c>
      <c r="B62" s="7">
        <f>VLOOKUP(A62,'[1]100m'!$A$7:$K$156,3,FALSE)</f>
        <v>57</v>
      </c>
      <c r="C62" s="7">
        <f>VLOOKUP(A62,'[1]100m'!$A$7:$K$156,5,FALSE)</f>
        <v>99</v>
      </c>
      <c r="D62" s="7" t="str">
        <f>VLOOKUP(A62,'[1]100m'!$A$7:$K$156,7,FALSE)</f>
        <v>Josef BUCHTA</v>
      </c>
      <c r="E62" s="7" t="str">
        <f>VLOOKUP(A62,'[1]100m'!$A$7:$K$156,8,FALSE)</f>
        <v>HZS Olomouckého kraje</v>
      </c>
      <c r="F62" s="8">
        <f>VLOOKUP(A62,'[1]100m'!$A$7:$K$156,9,FALSE)</f>
        <v>18.39</v>
      </c>
      <c r="G62" s="8">
        <f>VLOOKUP(A62,'[1]100m'!$A$7:$K$156,10,FALSE)</f>
        <v>17.73</v>
      </c>
      <c r="H62" s="8">
        <f>VLOOKUP(A62,'[1]100m'!$A$7:$K$156,11,FALSE)</f>
        <v>17.73</v>
      </c>
    </row>
    <row r="63" spans="1:8">
      <c r="A63">
        <v>58</v>
      </c>
      <c r="B63" s="7">
        <f>VLOOKUP(A63,'[1]100m'!$A$7:$K$156,3,FALSE)</f>
        <v>58</v>
      </c>
      <c r="C63" s="7">
        <f>VLOOKUP(A63,'[1]100m'!$A$7:$K$156,5,FALSE)</f>
        <v>26</v>
      </c>
      <c r="D63" s="7" t="str">
        <f>VLOOKUP(A63,'[1]100m'!$A$7:$K$156,7,FALSE)</f>
        <v>Martin KULHAVÝ</v>
      </c>
      <c r="E63" s="7" t="str">
        <f>VLOOKUP(A63,'[1]100m'!$A$7:$K$156,8,FALSE)</f>
        <v>HZS Libereckého kraje</v>
      </c>
      <c r="F63" s="8">
        <f>VLOOKUP(A63,'[1]100m'!$A$7:$K$156,9,FALSE)</f>
        <v>17.79</v>
      </c>
      <c r="G63" s="8">
        <f>VLOOKUP(A63,'[1]100m'!$A$7:$K$156,10,FALSE)</f>
        <v>17.940000000000001</v>
      </c>
      <c r="H63" s="8">
        <f>VLOOKUP(A63,'[1]100m'!$A$7:$K$156,11,FALSE)</f>
        <v>17.79</v>
      </c>
    </row>
    <row r="64" spans="1:8">
      <c r="A64">
        <v>59</v>
      </c>
      <c r="B64" s="7">
        <f>VLOOKUP(A64,'[1]100m'!$A$7:$K$156,3,FALSE)</f>
        <v>59</v>
      </c>
      <c r="C64" s="7">
        <f>VLOOKUP(A64,'[1]100m'!$A$7:$K$156,5,FALSE)</f>
        <v>127</v>
      </c>
      <c r="D64" s="7" t="str">
        <f>VLOOKUP(A64,'[1]100m'!$A$7:$K$156,7,FALSE)</f>
        <v>Josef VLACH</v>
      </c>
      <c r="E64" s="7" t="str">
        <f>VLOOKUP(A64,'[1]100m'!$A$7:$K$156,8,FALSE)</f>
        <v>HZS Středočeského kraje</v>
      </c>
      <c r="F64" s="8">
        <f>VLOOKUP(A64,'[1]100m'!$A$7:$K$156,9,FALSE)</f>
        <v>17.91</v>
      </c>
      <c r="G64" s="8">
        <f>VLOOKUP(A64,'[1]100m'!$A$7:$K$156,10,FALSE)</f>
        <v>17.82</v>
      </c>
      <c r="H64" s="8">
        <f>VLOOKUP(A64,'[1]100m'!$A$7:$K$156,11,FALSE)</f>
        <v>17.82</v>
      </c>
    </row>
    <row r="65" spans="1:8">
      <c r="A65">
        <v>60</v>
      </c>
      <c r="B65" s="7">
        <f>VLOOKUP(A65,'[1]100m'!$A$7:$K$156,3,FALSE)</f>
        <v>60</v>
      </c>
      <c r="C65" s="7">
        <f>VLOOKUP(A65,'[1]100m'!$A$7:$K$156,5,FALSE)</f>
        <v>124</v>
      </c>
      <c r="D65" s="7" t="str">
        <f>VLOOKUP(A65,'[1]100m'!$A$7:$K$156,7,FALSE)</f>
        <v>Milan TŮMA</v>
      </c>
      <c r="E65" s="7" t="str">
        <f>VLOOKUP(A65,'[1]100m'!$A$7:$K$156,8,FALSE)</f>
        <v>HZS Středočeského kraje</v>
      </c>
      <c r="F65" s="8">
        <f>VLOOKUP(A65,'[1]100m'!$A$7:$K$156,9,FALSE)</f>
        <v>17.84</v>
      </c>
      <c r="G65" s="8">
        <f>VLOOKUP(A65,'[1]100m'!$A$7:$K$156,10,FALSE)</f>
        <v>99.99</v>
      </c>
      <c r="H65" s="8">
        <f>VLOOKUP(A65,'[1]100m'!$A$7:$K$156,11,FALSE)</f>
        <v>17.84</v>
      </c>
    </row>
    <row r="66" spans="1:8">
      <c r="A66">
        <v>61</v>
      </c>
      <c r="B66" s="7">
        <f>VLOOKUP(A66,'[1]100m'!$A$7:$K$156,3,FALSE)</f>
        <v>61</v>
      </c>
      <c r="C66" s="7">
        <f>VLOOKUP(A66,'[1]100m'!$A$7:$K$156,5,FALSE)</f>
        <v>73</v>
      </c>
      <c r="D66" s="7" t="str">
        <f>VLOOKUP(A66,'[1]100m'!$A$7:$K$156,7,FALSE)</f>
        <v>Václav ŠEINER</v>
      </c>
      <c r="E66" s="7" t="str">
        <f>VLOOKUP(A66,'[1]100m'!$A$7:$K$156,8,FALSE)</f>
        <v>HZS Ústeckého kraje</v>
      </c>
      <c r="F66" s="8">
        <f>VLOOKUP(A66,'[1]100m'!$A$7:$K$156,9,FALSE)</f>
        <v>17.86</v>
      </c>
      <c r="G66" s="8">
        <f>VLOOKUP(A66,'[1]100m'!$A$7:$K$156,10,FALSE)</f>
        <v>99.99</v>
      </c>
      <c r="H66" s="8">
        <f>VLOOKUP(A66,'[1]100m'!$A$7:$K$156,11,FALSE)</f>
        <v>17.86</v>
      </c>
    </row>
    <row r="67" spans="1:8">
      <c r="A67">
        <v>62</v>
      </c>
      <c r="B67" s="7">
        <f>VLOOKUP(A67,'[1]100m'!$A$7:$K$156,3,FALSE)</f>
        <v>62</v>
      </c>
      <c r="C67" s="7">
        <f>VLOOKUP(A67,'[1]100m'!$A$7:$K$156,5,FALSE)</f>
        <v>92</v>
      </c>
      <c r="D67" s="7" t="str">
        <f>VLOOKUP(A67,'[1]100m'!$A$7:$K$156,7,FALSE)</f>
        <v>Jaroslav ŽITNÝ</v>
      </c>
      <c r="E67" s="7" t="str">
        <f>VLOOKUP(A67,'[1]100m'!$A$7:$K$156,8,FALSE)</f>
        <v>HZS Olomouckého kraje</v>
      </c>
      <c r="F67" s="8">
        <f>VLOOKUP(A67,'[1]100m'!$A$7:$K$156,9,FALSE)</f>
        <v>17.88</v>
      </c>
      <c r="G67" s="8">
        <f>VLOOKUP(A67,'[1]100m'!$A$7:$K$156,10,FALSE)</f>
        <v>99.99</v>
      </c>
      <c r="H67" s="8">
        <f>VLOOKUP(A67,'[1]100m'!$A$7:$K$156,11,FALSE)</f>
        <v>17.88</v>
      </c>
    </row>
    <row r="68" spans="1:8">
      <c r="A68">
        <v>63</v>
      </c>
      <c r="B68" s="7">
        <f>VLOOKUP(A68,'[1]100m'!$A$7:$K$156,3,FALSE)</f>
        <v>63</v>
      </c>
      <c r="C68" s="7">
        <f>VLOOKUP(A68,'[1]100m'!$A$7:$K$156,5,FALSE)</f>
        <v>76</v>
      </c>
      <c r="D68" s="7" t="str">
        <f>VLOOKUP(A68,'[1]100m'!$A$7:$K$156,7,FALSE)</f>
        <v>Jan FINDA</v>
      </c>
      <c r="E68" s="7" t="str">
        <f>VLOOKUP(A68,'[1]100m'!$A$7:$K$156,8,FALSE)</f>
        <v>HZS Ústeckého kraje</v>
      </c>
      <c r="F68" s="8">
        <f>VLOOKUP(A68,'[1]100m'!$A$7:$K$156,9,FALSE)</f>
        <v>99.99</v>
      </c>
      <c r="G68" s="8">
        <f>VLOOKUP(A68,'[1]100m'!$A$7:$K$156,10,FALSE)</f>
        <v>17.93</v>
      </c>
      <c r="H68" s="8">
        <f>VLOOKUP(A68,'[1]100m'!$A$7:$K$156,11,FALSE)</f>
        <v>17.93</v>
      </c>
    </row>
    <row r="69" spans="1:8">
      <c r="A69">
        <v>64</v>
      </c>
      <c r="B69" s="7">
        <f>VLOOKUP(A69,'[1]100m'!$A$7:$K$156,3,FALSE)</f>
        <v>64</v>
      </c>
      <c r="C69" s="7">
        <f>VLOOKUP(A69,'[1]100m'!$A$7:$K$156,5,FALSE)</f>
        <v>145</v>
      </c>
      <c r="D69" s="7" t="str">
        <f>VLOOKUP(A69,'[1]100m'!$A$7:$K$156,7,FALSE)</f>
        <v>Michal DOKTOR</v>
      </c>
      <c r="E69" s="7" t="str">
        <f>VLOOKUP(A69,'[1]100m'!$A$7:$K$156,8,FALSE)</f>
        <v>HZS Jihočeského kraje</v>
      </c>
      <c r="F69" s="8">
        <f>VLOOKUP(A69,'[1]100m'!$A$7:$K$156,9,FALSE)</f>
        <v>18.149999999999999</v>
      </c>
      <c r="G69" s="8">
        <f>VLOOKUP(A69,'[1]100m'!$A$7:$K$156,10,FALSE)</f>
        <v>17.940000000000001</v>
      </c>
      <c r="H69" s="8">
        <f>VLOOKUP(A69,'[1]100m'!$A$7:$K$156,11,FALSE)</f>
        <v>17.940000000000001</v>
      </c>
    </row>
    <row r="70" spans="1:8">
      <c r="A70">
        <v>65</v>
      </c>
      <c r="B70" s="7">
        <f>VLOOKUP(A70,'[1]100m'!$A$7:$K$156,3,FALSE)</f>
        <v>65</v>
      </c>
      <c r="C70" s="7">
        <f>VLOOKUP(A70,'[1]100m'!$A$7:$K$156,5,FALSE)</f>
        <v>149</v>
      </c>
      <c r="D70" s="7" t="str">
        <f>VLOOKUP(A70,'[1]100m'!$A$7:$K$156,7,FALSE)</f>
        <v>Pavel JANŮ</v>
      </c>
      <c r="E70" s="7" t="str">
        <f>VLOOKUP(A70,'[1]100m'!$A$7:$K$156,8,FALSE)</f>
        <v>HZS Jihočeského kraje</v>
      </c>
      <c r="F70" s="8">
        <f>VLOOKUP(A70,'[1]100m'!$A$7:$K$156,9,FALSE)</f>
        <v>99.99</v>
      </c>
      <c r="G70" s="8">
        <f>VLOOKUP(A70,'[1]100m'!$A$7:$K$156,10,FALSE)</f>
        <v>17.940000000000001</v>
      </c>
      <c r="H70" s="8">
        <f>VLOOKUP(A70,'[1]100m'!$A$7:$K$156,11,FALSE)</f>
        <v>17.940000000000001</v>
      </c>
    </row>
    <row r="71" spans="1:8">
      <c r="A71">
        <v>66</v>
      </c>
      <c r="B71" s="7">
        <f>VLOOKUP(A71,'[1]100m'!$A$7:$K$156,3,FALSE)</f>
        <v>66</v>
      </c>
      <c r="C71" s="7">
        <f>VLOOKUP(A71,'[1]100m'!$A$7:$K$156,5,FALSE)</f>
        <v>142</v>
      </c>
      <c r="D71" s="7" t="str">
        <f>VLOOKUP(A71,'[1]100m'!$A$7:$K$156,7,FALSE)</f>
        <v>Radim ŠVEHLA</v>
      </c>
      <c r="E71" s="7" t="str">
        <f>VLOOKUP(A71,'[1]100m'!$A$7:$K$156,8,FALSE)</f>
        <v>HZS Jihočeského kraje</v>
      </c>
      <c r="F71" s="8">
        <f>VLOOKUP(A71,'[1]100m'!$A$7:$K$156,9,FALSE)</f>
        <v>17.95</v>
      </c>
      <c r="G71" s="8">
        <f>VLOOKUP(A71,'[1]100m'!$A$7:$K$156,10,FALSE)</f>
        <v>99.99</v>
      </c>
      <c r="H71" s="8">
        <f>VLOOKUP(A71,'[1]100m'!$A$7:$K$156,11,FALSE)</f>
        <v>17.95</v>
      </c>
    </row>
    <row r="72" spans="1:8">
      <c r="A72">
        <v>67</v>
      </c>
      <c r="B72" s="7">
        <f>VLOOKUP(A72,'[1]100m'!$A$7:$K$156,3,FALSE)</f>
        <v>67</v>
      </c>
      <c r="C72" s="7">
        <f>VLOOKUP(A72,'[1]100m'!$A$7:$K$156,5,FALSE)</f>
        <v>8</v>
      </c>
      <c r="D72" s="7" t="str">
        <f>VLOOKUP(A72,'[1]100m'!$A$7:$K$156,7,FALSE)</f>
        <v>Petr MIŘÁTSKÝ</v>
      </c>
      <c r="E72" s="7" t="str">
        <f>VLOOKUP(A72,'[1]100m'!$A$7:$K$156,8,FALSE)</f>
        <v>HZS hlavního města Prahy</v>
      </c>
      <c r="F72" s="8">
        <f>VLOOKUP(A72,'[1]100m'!$A$7:$K$156,9,FALSE)</f>
        <v>18.02</v>
      </c>
      <c r="G72" s="8">
        <f>VLOOKUP(A72,'[1]100m'!$A$7:$K$156,10,FALSE)</f>
        <v>99.99</v>
      </c>
      <c r="H72" s="8">
        <f>VLOOKUP(A72,'[1]100m'!$A$7:$K$156,11,FALSE)</f>
        <v>18.02</v>
      </c>
    </row>
    <row r="73" spans="1:8">
      <c r="A73">
        <v>68</v>
      </c>
      <c r="B73" s="7">
        <f>VLOOKUP(A73,'[1]100m'!$A$7:$K$156,3,FALSE)</f>
        <v>68</v>
      </c>
      <c r="C73" s="7">
        <f>VLOOKUP(A73,'[1]100m'!$A$7:$K$156,5,FALSE)</f>
        <v>141</v>
      </c>
      <c r="D73" s="7" t="str">
        <f>VLOOKUP(A73,'[1]100m'!$A$7:$K$156,7,FALSE)</f>
        <v>Milan ČADA</v>
      </c>
      <c r="E73" s="7" t="str">
        <f>VLOOKUP(A73,'[1]100m'!$A$7:$K$156,8,FALSE)</f>
        <v>HZS Jihočeského kraje</v>
      </c>
      <c r="F73" s="8">
        <f>VLOOKUP(A73,'[1]100m'!$A$7:$K$156,9,FALSE)</f>
        <v>18.09</v>
      </c>
      <c r="G73" s="8">
        <f>VLOOKUP(A73,'[1]100m'!$A$7:$K$156,10,FALSE)</f>
        <v>18.04</v>
      </c>
      <c r="H73" s="8">
        <f>VLOOKUP(A73,'[1]100m'!$A$7:$K$156,11,FALSE)</f>
        <v>18.04</v>
      </c>
    </row>
    <row r="74" spans="1:8">
      <c r="A74">
        <v>69</v>
      </c>
      <c r="B74" s="7">
        <f>VLOOKUP(A74,'[1]100m'!$A$7:$K$156,3,FALSE)</f>
        <v>69</v>
      </c>
      <c r="C74" s="7">
        <f>VLOOKUP(A74,'[1]100m'!$A$7:$K$156,5,FALSE)</f>
        <v>3</v>
      </c>
      <c r="D74" s="7" t="str">
        <f>VLOOKUP(A74,'[1]100m'!$A$7:$K$156,7,FALSE)</f>
        <v>Radim ŠVEJDA</v>
      </c>
      <c r="E74" s="7" t="str">
        <f>VLOOKUP(A74,'[1]100m'!$A$7:$K$156,8,FALSE)</f>
        <v>HZS hlavního města Prahy</v>
      </c>
      <c r="F74" s="8">
        <f>VLOOKUP(A74,'[1]100m'!$A$7:$K$156,9,FALSE)</f>
        <v>18.399999999999999</v>
      </c>
      <c r="G74" s="8">
        <f>VLOOKUP(A74,'[1]100m'!$A$7:$K$156,10,FALSE)</f>
        <v>18.09</v>
      </c>
      <c r="H74" s="8">
        <f>VLOOKUP(A74,'[1]100m'!$A$7:$K$156,11,FALSE)</f>
        <v>18.09</v>
      </c>
    </row>
    <row r="75" spans="1:8">
      <c r="A75">
        <v>70</v>
      </c>
      <c r="B75" s="7">
        <f>VLOOKUP(A75,'[1]100m'!$A$7:$K$156,3,FALSE)</f>
        <v>70</v>
      </c>
      <c r="C75" s="7">
        <f>VLOOKUP(A75,'[1]100m'!$A$7:$K$156,5,FALSE)</f>
        <v>5</v>
      </c>
      <c r="D75" s="7" t="str">
        <f>VLOOKUP(A75,'[1]100m'!$A$7:$K$156,7,FALSE)</f>
        <v>Jindřich STÝBLO</v>
      </c>
      <c r="E75" s="7" t="str">
        <f>VLOOKUP(A75,'[1]100m'!$A$7:$K$156,8,FALSE)</f>
        <v>HZS hlavního města Prahy</v>
      </c>
      <c r="F75" s="8">
        <f>VLOOKUP(A75,'[1]100m'!$A$7:$K$156,9,FALSE)</f>
        <v>18.59</v>
      </c>
      <c r="G75" s="8">
        <f>VLOOKUP(A75,'[1]100m'!$A$7:$K$156,10,FALSE)</f>
        <v>18.100000000000001</v>
      </c>
      <c r="H75" s="8">
        <f>VLOOKUP(A75,'[1]100m'!$A$7:$K$156,11,FALSE)</f>
        <v>18.100000000000001</v>
      </c>
    </row>
    <row r="76" spans="1:8">
      <c r="A76">
        <v>71</v>
      </c>
      <c r="B76" s="7">
        <f>VLOOKUP(A76,'[1]100m'!$A$7:$K$156,3,FALSE)</f>
        <v>71</v>
      </c>
      <c r="C76" s="7">
        <f>VLOOKUP(A76,'[1]100m'!$A$7:$K$156,5,FALSE)</f>
        <v>123</v>
      </c>
      <c r="D76" s="7" t="str">
        <f>VLOOKUP(A76,'[1]100m'!$A$7:$K$156,7,FALSE)</f>
        <v>Václav ŘÍHA</v>
      </c>
      <c r="E76" s="7" t="str">
        <f>VLOOKUP(A76,'[1]100m'!$A$7:$K$156,8,FALSE)</f>
        <v>HZS Středočeského kraje</v>
      </c>
      <c r="F76" s="8">
        <f>VLOOKUP(A76,'[1]100m'!$A$7:$K$156,9,FALSE)</f>
        <v>18.3</v>
      </c>
      <c r="G76" s="8">
        <f>VLOOKUP(A76,'[1]100m'!$A$7:$K$156,10,FALSE)</f>
        <v>18.12</v>
      </c>
      <c r="H76" s="8">
        <f>VLOOKUP(A76,'[1]100m'!$A$7:$K$156,11,FALSE)</f>
        <v>18.12</v>
      </c>
    </row>
    <row r="77" spans="1:8">
      <c r="A77">
        <v>72</v>
      </c>
      <c r="B77" s="7">
        <f>VLOOKUP(A77,'[1]100m'!$A$7:$K$156,3,FALSE)</f>
        <v>72</v>
      </c>
      <c r="C77" s="7">
        <f>VLOOKUP(A77,'[1]100m'!$A$7:$K$156,5,FALSE)</f>
        <v>144</v>
      </c>
      <c r="D77" s="7" t="str">
        <f>VLOOKUP(A77,'[1]100m'!$A$7:$K$156,7,FALSE)</f>
        <v>Miroslav FERDAN</v>
      </c>
      <c r="E77" s="7" t="str">
        <f>VLOOKUP(A77,'[1]100m'!$A$7:$K$156,8,FALSE)</f>
        <v>HZS Jihočeského kraje</v>
      </c>
      <c r="F77" s="8">
        <f>VLOOKUP(A77,'[1]100m'!$A$7:$K$156,9,FALSE)</f>
        <v>18.260000000000002</v>
      </c>
      <c r="G77" s="8">
        <f>VLOOKUP(A77,'[1]100m'!$A$7:$K$156,10,FALSE)</f>
        <v>99.99</v>
      </c>
      <c r="H77" s="8">
        <f>VLOOKUP(A77,'[1]100m'!$A$7:$K$156,11,FALSE)</f>
        <v>18.260000000000002</v>
      </c>
    </row>
    <row r="78" spans="1:8">
      <c r="A78">
        <v>73</v>
      </c>
      <c r="B78" s="7">
        <f>VLOOKUP(A78,'[1]100m'!$A$7:$K$156,3,FALSE)</f>
        <v>73</v>
      </c>
      <c r="C78" s="7">
        <f>VLOOKUP(A78,'[1]100m'!$A$7:$K$156,5,FALSE)</f>
        <v>34</v>
      </c>
      <c r="D78" s="7" t="str">
        <f>VLOOKUP(A78,'[1]100m'!$A$7:$K$156,7,FALSE)</f>
        <v>Radim ČECH</v>
      </c>
      <c r="E78" s="7" t="str">
        <f>VLOOKUP(A78,'[1]100m'!$A$7:$K$156,8,FALSE)</f>
        <v>HZS Jihomoravského kraje</v>
      </c>
      <c r="F78" s="8">
        <f>VLOOKUP(A78,'[1]100m'!$A$7:$K$156,9,FALSE)</f>
        <v>18.39</v>
      </c>
      <c r="G78" s="8">
        <f>VLOOKUP(A78,'[1]100m'!$A$7:$K$156,10,FALSE)</f>
        <v>18.3</v>
      </c>
      <c r="H78" s="8">
        <f>VLOOKUP(A78,'[1]100m'!$A$7:$K$156,11,FALSE)</f>
        <v>18.3</v>
      </c>
    </row>
    <row r="79" spans="1:8">
      <c r="A79">
        <v>74</v>
      </c>
      <c r="B79" s="7">
        <f>VLOOKUP(A79,'[1]100m'!$A$7:$K$156,3,FALSE)</f>
        <v>74</v>
      </c>
      <c r="C79" s="7">
        <f>VLOOKUP(A79,'[1]100m'!$A$7:$K$156,5,FALSE)</f>
        <v>47</v>
      </c>
      <c r="D79" s="7" t="str">
        <f>VLOOKUP(A79,'[1]100m'!$A$7:$K$156,7,FALSE)</f>
        <v>Jan MATĚJKA</v>
      </c>
      <c r="E79" s="7" t="str">
        <f>VLOOKUP(A79,'[1]100m'!$A$7:$K$156,8,FALSE)</f>
        <v>HZS Pardubického kraje</v>
      </c>
      <c r="F79" s="8">
        <f>VLOOKUP(A79,'[1]100m'!$A$7:$K$156,9,FALSE)</f>
        <v>18.420000000000002</v>
      </c>
      <c r="G79" s="8">
        <f>VLOOKUP(A79,'[1]100m'!$A$7:$K$156,10,FALSE)</f>
        <v>99.99</v>
      </c>
      <c r="H79" s="8">
        <f>VLOOKUP(A79,'[1]100m'!$A$7:$K$156,11,FALSE)</f>
        <v>18.420000000000002</v>
      </c>
    </row>
    <row r="80" spans="1:8">
      <c r="A80">
        <v>75</v>
      </c>
      <c r="B80" s="7">
        <f>VLOOKUP(A80,'[1]100m'!$A$7:$K$156,3,FALSE)</f>
        <v>75</v>
      </c>
      <c r="C80" s="7">
        <f>VLOOKUP(A80,'[1]100m'!$A$7:$K$156,5,FALSE)</f>
        <v>21</v>
      </c>
      <c r="D80" s="7" t="str">
        <f>VLOOKUP(A80,'[1]100m'!$A$7:$K$156,7,FALSE)</f>
        <v>Lukáš VANÍČEK</v>
      </c>
      <c r="E80" s="7" t="str">
        <f>VLOOKUP(A80,'[1]100m'!$A$7:$K$156,8,FALSE)</f>
        <v>HZS Libereckého kraje</v>
      </c>
      <c r="F80" s="8">
        <f>VLOOKUP(A80,'[1]100m'!$A$7:$K$156,9,FALSE)</f>
        <v>19.36</v>
      </c>
      <c r="G80" s="8">
        <f>VLOOKUP(A80,'[1]100m'!$A$7:$K$156,10,FALSE)</f>
        <v>18.71</v>
      </c>
      <c r="H80" s="8">
        <f>VLOOKUP(A80,'[1]100m'!$A$7:$K$156,11,FALSE)</f>
        <v>18.71</v>
      </c>
    </row>
    <row r="81" spans="1:8">
      <c r="A81">
        <v>76</v>
      </c>
      <c r="B81" s="7">
        <f>VLOOKUP(A81,'[1]100m'!$A$7:$K$156,3,FALSE)</f>
        <v>76</v>
      </c>
      <c r="C81" s="7">
        <f>VLOOKUP(A81,'[1]100m'!$A$7:$K$156,5,FALSE)</f>
        <v>81</v>
      </c>
      <c r="D81" s="7" t="str">
        <f>VLOOKUP(A81,'[1]100m'!$A$7:$K$156,7,FALSE)</f>
        <v>Jiří KARAS</v>
      </c>
      <c r="E81" s="7" t="str">
        <f>VLOOKUP(A81,'[1]100m'!$A$7:$K$156,8,FALSE)</f>
        <v>HZS Karlovarského kraje</v>
      </c>
      <c r="F81" s="8">
        <f>VLOOKUP(A81,'[1]100m'!$A$7:$K$156,9,FALSE)</f>
        <v>18.71</v>
      </c>
      <c r="G81" s="8">
        <f>VLOOKUP(A81,'[1]100m'!$A$7:$K$156,10,FALSE)</f>
        <v>24.18</v>
      </c>
      <c r="H81" s="8">
        <f>VLOOKUP(A81,'[1]100m'!$A$7:$K$156,11,FALSE)</f>
        <v>18.71</v>
      </c>
    </row>
    <row r="82" spans="1:8">
      <c r="A82">
        <v>77</v>
      </c>
      <c r="B82" s="7">
        <f>VLOOKUP(A82,'[1]100m'!$A$7:$K$156,3,FALSE)</f>
        <v>77</v>
      </c>
      <c r="C82" s="7">
        <f>VLOOKUP(A82,'[1]100m'!$A$7:$K$156,5,FALSE)</f>
        <v>97</v>
      </c>
      <c r="D82" s="7" t="str">
        <f>VLOOKUP(A82,'[1]100m'!$A$7:$K$156,7,FALSE)</f>
        <v>Pavel BERNHAUER</v>
      </c>
      <c r="E82" s="7" t="str">
        <f>VLOOKUP(A82,'[1]100m'!$A$7:$K$156,8,FALSE)</f>
        <v>HZS Olomouckého kraje</v>
      </c>
      <c r="F82" s="8">
        <f>VLOOKUP(A82,'[1]100m'!$A$7:$K$156,9,FALSE)</f>
        <v>18.72</v>
      </c>
      <c r="G82" s="8">
        <f>VLOOKUP(A82,'[1]100m'!$A$7:$K$156,10,FALSE)</f>
        <v>18.760000000000002</v>
      </c>
      <c r="H82" s="8">
        <f>VLOOKUP(A82,'[1]100m'!$A$7:$K$156,11,FALSE)</f>
        <v>18.72</v>
      </c>
    </row>
    <row r="83" spans="1:8">
      <c r="A83">
        <v>78</v>
      </c>
      <c r="B83" s="7">
        <f>VLOOKUP(A83,'[1]100m'!$A$7:$K$156,3,FALSE)</f>
        <v>78</v>
      </c>
      <c r="C83" s="7">
        <f>VLOOKUP(A83,'[1]100m'!$A$7:$K$156,5,FALSE)</f>
        <v>108</v>
      </c>
      <c r="D83" s="7" t="str">
        <f>VLOOKUP(A83,'[1]100m'!$A$7:$K$156,7,FALSE)</f>
        <v>Radim ŠKAŘUPA</v>
      </c>
      <c r="E83" s="7" t="str">
        <f>VLOOKUP(A83,'[1]100m'!$A$7:$K$156,8,FALSE)</f>
        <v>HZS podniku DEZA, a.s.</v>
      </c>
      <c r="F83" s="8">
        <f>VLOOKUP(A83,'[1]100m'!$A$7:$K$156,9,FALSE)</f>
        <v>19.28</v>
      </c>
      <c r="G83" s="8">
        <f>VLOOKUP(A83,'[1]100m'!$A$7:$K$156,10,FALSE)</f>
        <v>18.72</v>
      </c>
      <c r="H83" s="8">
        <f>VLOOKUP(A83,'[1]100m'!$A$7:$K$156,11,FALSE)</f>
        <v>18.72</v>
      </c>
    </row>
    <row r="84" spans="1:8">
      <c r="A84">
        <v>79</v>
      </c>
      <c r="B84" s="7">
        <f>VLOOKUP(A84,'[1]100m'!$A$7:$K$156,3,FALSE)</f>
        <v>79</v>
      </c>
      <c r="C84" s="7">
        <f>VLOOKUP(A84,'[1]100m'!$A$7:$K$156,5,FALSE)</f>
        <v>50</v>
      </c>
      <c r="D84" s="7" t="str">
        <f>VLOOKUP(A84,'[1]100m'!$A$7:$K$156,7,FALSE)</f>
        <v>Patrik BĚLSKÝ</v>
      </c>
      <c r="E84" s="7" t="str">
        <f>VLOOKUP(A84,'[1]100m'!$A$7:$K$156,8,FALSE)</f>
        <v>HZS Pardubického kraje</v>
      </c>
      <c r="F84" s="8">
        <f>VLOOKUP(A84,'[1]100m'!$A$7:$K$156,9,FALSE)</f>
        <v>18.75</v>
      </c>
      <c r="G84" s="8">
        <f>VLOOKUP(A84,'[1]100m'!$A$7:$K$156,10,FALSE)</f>
        <v>99.99</v>
      </c>
      <c r="H84" s="8">
        <f>VLOOKUP(A84,'[1]100m'!$A$7:$K$156,11,FALSE)</f>
        <v>18.75</v>
      </c>
    </row>
    <row r="85" spans="1:8">
      <c r="A85">
        <v>80</v>
      </c>
      <c r="B85" s="7">
        <f>VLOOKUP(A85,'[1]100m'!$A$7:$K$156,3,FALSE)</f>
        <v>80</v>
      </c>
      <c r="C85" s="7">
        <f>VLOOKUP(A85,'[1]100m'!$A$7:$K$156,5,FALSE)</f>
        <v>143</v>
      </c>
      <c r="D85" s="7" t="str">
        <f>VLOOKUP(A85,'[1]100m'!$A$7:$K$156,7,FALSE)</f>
        <v>Michal ČERNOVSKÝ</v>
      </c>
      <c r="E85" s="7" t="str">
        <f>VLOOKUP(A85,'[1]100m'!$A$7:$K$156,8,FALSE)</f>
        <v>HZS Jihočeského kraje</v>
      </c>
      <c r="F85" s="8">
        <f>VLOOKUP(A85,'[1]100m'!$A$7:$K$156,9,FALSE)</f>
        <v>18.940000000000001</v>
      </c>
      <c r="G85" s="8">
        <f>VLOOKUP(A85,'[1]100m'!$A$7:$K$156,10,FALSE)</f>
        <v>18.77</v>
      </c>
      <c r="H85" s="8">
        <f>VLOOKUP(A85,'[1]100m'!$A$7:$K$156,11,FALSE)</f>
        <v>18.77</v>
      </c>
    </row>
    <row r="86" spans="1:8">
      <c r="A86">
        <v>81</v>
      </c>
      <c r="B86" s="7">
        <f>VLOOKUP(A86,'[1]100m'!$A$7:$K$156,3,FALSE)</f>
        <v>81</v>
      </c>
      <c r="C86" s="7">
        <f>VLOOKUP(A86,'[1]100m'!$A$7:$K$156,5,FALSE)</f>
        <v>72</v>
      </c>
      <c r="D86" s="7" t="str">
        <f>VLOOKUP(A86,'[1]100m'!$A$7:$K$156,7,FALSE)</f>
        <v>Ladislav STÁREK</v>
      </c>
      <c r="E86" s="7" t="str">
        <f>VLOOKUP(A86,'[1]100m'!$A$7:$K$156,8,FALSE)</f>
        <v>HZS Ústeckého kraje</v>
      </c>
      <c r="F86" s="8">
        <f>VLOOKUP(A86,'[1]100m'!$A$7:$K$156,9,FALSE)</f>
        <v>18.77</v>
      </c>
      <c r="G86" s="8">
        <f>VLOOKUP(A86,'[1]100m'!$A$7:$K$156,10,FALSE)</f>
        <v>99.99</v>
      </c>
      <c r="H86" s="8">
        <f>VLOOKUP(A86,'[1]100m'!$A$7:$K$156,11,FALSE)</f>
        <v>18.77</v>
      </c>
    </row>
    <row r="87" spans="1:8">
      <c r="A87">
        <v>82</v>
      </c>
      <c r="B87" s="7">
        <f>VLOOKUP(A87,'[1]100m'!$A$7:$K$156,3,FALSE)</f>
        <v>82</v>
      </c>
      <c r="C87" s="7">
        <f>VLOOKUP(A87,'[1]100m'!$A$7:$K$156,5,FALSE)</f>
        <v>101</v>
      </c>
      <c r="D87" s="7" t="str">
        <f>VLOOKUP(A87,'[1]100m'!$A$7:$K$156,7,FALSE)</f>
        <v>Aleš NAVRÁTIL</v>
      </c>
      <c r="E87" s="7" t="str">
        <f>VLOOKUP(A87,'[1]100m'!$A$7:$K$156,8,FALSE)</f>
        <v>HZS podniku DEZA, a.s.</v>
      </c>
      <c r="F87" s="8">
        <f>VLOOKUP(A87,'[1]100m'!$A$7:$K$156,9,FALSE)</f>
        <v>19.52</v>
      </c>
      <c r="G87" s="8">
        <f>VLOOKUP(A87,'[1]100m'!$A$7:$K$156,10,FALSE)</f>
        <v>18.79</v>
      </c>
      <c r="H87" s="8">
        <f>VLOOKUP(A87,'[1]100m'!$A$7:$K$156,11,FALSE)</f>
        <v>18.79</v>
      </c>
    </row>
    <row r="88" spans="1:8">
      <c r="A88">
        <v>83</v>
      </c>
      <c r="B88" s="7">
        <f>VLOOKUP(A88,'[1]100m'!$A$7:$K$156,3,FALSE)</f>
        <v>83</v>
      </c>
      <c r="C88" s="7">
        <f>VLOOKUP(A88,'[1]100m'!$A$7:$K$156,5,FALSE)</f>
        <v>2</v>
      </c>
      <c r="D88" s="7" t="str">
        <f>VLOOKUP(A88,'[1]100m'!$A$7:$K$156,7,FALSE)</f>
        <v>Michal ŠÍDA</v>
      </c>
      <c r="E88" s="7" t="str">
        <f>VLOOKUP(A88,'[1]100m'!$A$7:$K$156,8,FALSE)</f>
        <v>HZS hlavního města Prahy</v>
      </c>
      <c r="F88" s="8">
        <f>VLOOKUP(A88,'[1]100m'!$A$7:$K$156,9,FALSE)</f>
        <v>19.61</v>
      </c>
      <c r="G88" s="8">
        <f>VLOOKUP(A88,'[1]100m'!$A$7:$K$156,10,FALSE)</f>
        <v>18.82</v>
      </c>
      <c r="H88" s="8">
        <f>VLOOKUP(A88,'[1]100m'!$A$7:$K$156,11,FALSE)</f>
        <v>18.82</v>
      </c>
    </row>
    <row r="89" spans="1:8">
      <c r="A89">
        <v>84</v>
      </c>
      <c r="B89" s="7">
        <f>VLOOKUP(A89,'[1]100m'!$A$7:$K$156,3,FALSE)</f>
        <v>84</v>
      </c>
      <c r="C89" s="7">
        <f>VLOOKUP(A89,'[1]100m'!$A$7:$K$156,5,FALSE)</f>
        <v>31</v>
      </c>
      <c r="D89" s="7" t="str">
        <f>VLOOKUP(A89,'[1]100m'!$A$7:$K$156,7,FALSE)</f>
        <v>Jiří BAUER</v>
      </c>
      <c r="E89" s="7" t="str">
        <f>VLOOKUP(A89,'[1]100m'!$A$7:$K$156,8,FALSE)</f>
        <v>HZS Jihomoravského kraje</v>
      </c>
      <c r="F89" s="8">
        <f>VLOOKUP(A89,'[1]100m'!$A$7:$K$156,9,FALSE)</f>
        <v>18.899999999999999</v>
      </c>
      <c r="G89" s="8">
        <f>VLOOKUP(A89,'[1]100m'!$A$7:$K$156,10,FALSE)</f>
        <v>99.99</v>
      </c>
      <c r="H89" s="8">
        <f>VLOOKUP(A89,'[1]100m'!$A$7:$K$156,11,FALSE)</f>
        <v>18.899999999999999</v>
      </c>
    </row>
    <row r="90" spans="1:8">
      <c r="A90">
        <v>85</v>
      </c>
      <c r="B90" s="7">
        <f>VLOOKUP(A90,'[1]100m'!$A$7:$K$156,3,FALSE)</f>
        <v>85</v>
      </c>
      <c r="C90" s="7">
        <f>VLOOKUP(A90,'[1]100m'!$A$7:$K$156,5,FALSE)</f>
        <v>6</v>
      </c>
      <c r="D90" s="7" t="str">
        <f>VLOOKUP(A90,'[1]100m'!$A$7:$K$156,7,FALSE)</f>
        <v>Ladislav VOBEJDA</v>
      </c>
      <c r="E90" s="7" t="str">
        <f>VLOOKUP(A90,'[1]100m'!$A$7:$K$156,8,FALSE)</f>
        <v>HZS hlavního města Prahy</v>
      </c>
      <c r="F90" s="8">
        <f>VLOOKUP(A90,'[1]100m'!$A$7:$K$156,9,FALSE)</f>
        <v>18.97</v>
      </c>
      <c r="G90" s="8">
        <f>VLOOKUP(A90,'[1]100m'!$A$7:$K$156,10,FALSE)</f>
        <v>99.99</v>
      </c>
      <c r="H90" s="8">
        <f>VLOOKUP(A90,'[1]100m'!$A$7:$K$156,11,FALSE)</f>
        <v>18.97</v>
      </c>
    </row>
    <row r="91" spans="1:8">
      <c r="A91">
        <v>86</v>
      </c>
      <c r="B91" s="7">
        <f>VLOOKUP(A91,'[1]100m'!$A$7:$K$156,3,FALSE)</f>
        <v>86</v>
      </c>
      <c r="C91" s="7">
        <f>VLOOKUP(A91,'[1]100m'!$A$7:$K$156,5,FALSE)</f>
        <v>33</v>
      </c>
      <c r="D91" s="7" t="str">
        <f>VLOOKUP(A91,'[1]100m'!$A$7:$K$156,7,FALSE)</f>
        <v>Zbyněk OSTRÝ</v>
      </c>
      <c r="E91" s="7" t="str">
        <f>VLOOKUP(A91,'[1]100m'!$A$7:$K$156,8,FALSE)</f>
        <v>HZS Jihomoravského kraje</v>
      </c>
      <c r="F91" s="8">
        <f>VLOOKUP(A91,'[1]100m'!$A$7:$K$156,9,FALSE)</f>
        <v>18.989999999999998</v>
      </c>
      <c r="G91" s="8">
        <f>VLOOKUP(A91,'[1]100m'!$A$7:$K$156,10,FALSE)</f>
        <v>20.87</v>
      </c>
      <c r="H91" s="8">
        <f>VLOOKUP(A91,'[1]100m'!$A$7:$K$156,11,FALSE)</f>
        <v>18.989999999999998</v>
      </c>
    </row>
    <row r="92" spans="1:8">
      <c r="A92">
        <v>87</v>
      </c>
      <c r="B92" s="7">
        <f>VLOOKUP(A92,'[1]100m'!$A$7:$K$156,3,FALSE)</f>
        <v>87</v>
      </c>
      <c r="C92" s="7">
        <f>VLOOKUP(A92,'[1]100m'!$A$7:$K$156,5,FALSE)</f>
        <v>44</v>
      </c>
      <c r="D92" s="7" t="str">
        <f>VLOOKUP(A92,'[1]100m'!$A$7:$K$156,7,FALSE)</f>
        <v>Pavel KADLEC</v>
      </c>
      <c r="E92" s="7" t="str">
        <f>VLOOKUP(A92,'[1]100m'!$A$7:$K$156,8,FALSE)</f>
        <v>HZS Pardubického kraje</v>
      </c>
      <c r="F92" s="8">
        <f>VLOOKUP(A92,'[1]100m'!$A$7:$K$156,9,FALSE)</f>
        <v>19.829999999999998</v>
      </c>
      <c r="G92" s="8">
        <f>VLOOKUP(A92,'[1]100m'!$A$7:$K$156,10,FALSE)</f>
        <v>19.02</v>
      </c>
      <c r="H92" s="8">
        <f>VLOOKUP(A92,'[1]100m'!$A$7:$K$156,11,FALSE)</f>
        <v>19.02</v>
      </c>
    </row>
    <row r="93" spans="1:8">
      <c r="A93">
        <v>88</v>
      </c>
      <c r="B93" s="7">
        <f>VLOOKUP(A93,'[1]100m'!$A$7:$K$156,3,FALSE)</f>
        <v>88</v>
      </c>
      <c r="C93" s="7">
        <f>VLOOKUP(A93,'[1]100m'!$A$7:$K$156,5,FALSE)</f>
        <v>130</v>
      </c>
      <c r="D93" s="7" t="str">
        <f>VLOOKUP(A93,'[1]100m'!$A$7:$K$156,7,FALSE)</f>
        <v>Martin VIKTORA</v>
      </c>
      <c r="E93" s="7" t="str">
        <f>VLOOKUP(A93,'[1]100m'!$A$7:$K$156,8,FALSE)</f>
        <v>HZS Středočeského kraje</v>
      </c>
      <c r="F93" s="8">
        <f>VLOOKUP(A93,'[1]100m'!$A$7:$K$156,9,FALSE)</f>
        <v>19.02</v>
      </c>
      <c r="G93" s="8">
        <f>VLOOKUP(A93,'[1]100m'!$A$7:$K$156,10,FALSE)</f>
        <v>99.99</v>
      </c>
      <c r="H93" s="8">
        <f>VLOOKUP(A93,'[1]100m'!$A$7:$K$156,11,FALSE)</f>
        <v>19.02</v>
      </c>
    </row>
    <row r="94" spans="1:8">
      <c r="A94">
        <v>89</v>
      </c>
      <c r="B94" s="7">
        <f>VLOOKUP(A94,'[1]100m'!$A$7:$K$156,3,FALSE)</f>
        <v>89</v>
      </c>
      <c r="C94" s="7">
        <f>VLOOKUP(A94,'[1]100m'!$A$7:$K$156,5,FALSE)</f>
        <v>105</v>
      </c>
      <c r="D94" s="7" t="str">
        <f>VLOOKUP(A94,'[1]100m'!$A$7:$K$156,7,FALSE)</f>
        <v>Martin GÁŠEK</v>
      </c>
      <c r="E94" s="7" t="str">
        <f>VLOOKUP(A94,'[1]100m'!$A$7:$K$156,8,FALSE)</f>
        <v>HZS podniku DEZA, a.s.</v>
      </c>
      <c r="F94" s="8">
        <f>VLOOKUP(A94,'[1]100m'!$A$7:$K$156,9,FALSE)</f>
        <v>30.57</v>
      </c>
      <c r="G94" s="8">
        <f>VLOOKUP(A94,'[1]100m'!$A$7:$K$156,10,FALSE)</f>
        <v>19.04</v>
      </c>
      <c r="H94" s="8">
        <f>VLOOKUP(A94,'[1]100m'!$A$7:$K$156,11,FALSE)</f>
        <v>19.04</v>
      </c>
    </row>
    <row r="95" spans="1:8">
      <c r="A95">
        <v>90</v>
      </c>
      <c r="B95" s="7">
        <f>VLOOKUP(A95,'[1]100m'!$A$7:$K$156,3,FALSE)</f>
        <v>90</v>
      </c>
      <c r="C95" s="7">
        <f>VLOOKUP(A95,'[1]100m'!$A$7:$K$156,5,FALSE)</f>
        <v>1</v>
      </c>
      <c r="D95" s="7" t="str">
        <f>VLOOKUP(A95,'[1]100m'!$A$7:$K$156,7,FALSE)</f>
        <v>Marek SCHOBER</v>
      </c>
      <c r="E95" s="7" t="str">
        <f>VLOOKUP(A95,'[1]100m'!$A$7:$K$156,8,FALSE)</f>
        <v>HZS hlavního města Prahy</v>
      </c>
      <c r="F95" s="8">
        <f>VLOOKUP(A95,'[1]100m'!$A$7:$K$156,9,FALSE)</f>
        <v>19.09</v>
      </c>
      <c r="G95" s="8">
        <f>VLOOKUP(A95,'[1]100m'!$A$7:$K$156,10,FALSE)</f>
        <v>99.99</v>
      </c>
      <c r="H95" s="8">
        <f>VLOOKUP(A95,'[1]100m'!$A$7:$K$156,11,FALSE)</f>
        <v>19.09</v>
      </c>
    </row>
    <row r="96" spans="1:8">
      <c r="A96">
        <v>91</v>
      </c>
      <c r="B96" s="7">
        <f>VLOOKUP(A96,'[1]100m'!$A$7:$K$156,3,FALSE)</f>
        <v>91</v>
      </c>
      <c r="C96" s="7">
        <f>VLOOKUP(A96,'[1]100m'!$A$7:$K$156,5,FALSE)</f>
        <v>109</v>
      </c>
      <c r="D96" s="7" t="str">
        <f>VLOOKUP(A96,'[1]100m'!$A$7:$K$156,7,FALSE)</f>
        <v>Karel BEZDĚK</v>
      </c>
      <c r="E96" s="7" t="str">
        <f>VLOOKUP(A96,'[1]100m'!$A$7:$K$156,8,FALSE)</f>
        <v>HZS podniku DEZA, a.s.</v>
      </c>
      <c r="F96" s="8">
        <f>VLOOKUP(A96,'[1]100m'!$A$7:$K$156,9,FALSE)</f>
        <v>19.16</v>
      </c>
      <c r="G96" s="8">
        <f>VLOOKUP(A96,'[1]100m'!$A$7:$K$156,10,FALSE)</f>
        <v>99.99</v>
      </c>
      <c r="H96" s="8">
        <f>VLOOKUP(A96,'[1]100m'!$A$7:$K$156,11,FALSE)</f>
        <v>19.16</v>
      </c>
    </row>
    <row r="97" spans="1:8">
      <c r="A97">
        <v>92</v>
      </c>
      <c r="B97" s="7">
        <f>VLOOKUP(A97,'[1]100m'!$A$7:$K$156,3,FALSE)</f>
        <v>92</v>
      </c>
      <c r="C97" s="7">
        <f>VLOOKUP(A97,'[1]100m'!$A$7:$K$156,5,FALSE)</f>
        <v>87</v>
      </c>
      <c r="D97" s="7" t="str">
        <f>VLOOKUP(A97,'[1]100m'!$A$7:$K$156,7,FALSE)</f>
        <v>Ondřej KRBEC</v>
      </c>
      <c r="E97" s="7" t="str">
        <f>VLOOKUP(A97,'[1]100m'!$A$7:$K$156,8,FALSE)</f>
        <v>HZS Karlovarského kraje</v>
      </c>
      <c r="F97" s="8">
        <f>VLOOKUP(A97,'[1]100m'!$A$7:$K$156,9,FALSE)</f>
        <v>19.61</v>
      </c>
      <c r="G97" s="8">
        <f>VLOOKUP(A97,'[1]100m'!$A$7:$K$156,10,FALSE)</f>
        <v>19.170000000000002</v>
      </c>
      <c r="H97" s="8">
        <f>VLOOKUP(A97,'[1]100m'!$A$7:$K$156,11,FALSE)</f>
        <v>19.170000000000002</v>
      </c>
    </row>
    <row r="98" spans="1:8">
      <c r="A98">
        <v>93</v>
      </c>
      <c r="B98" s="7">
        <f>VLOOKUP(A98,'[1]100m'!$A$7:$K$156,3,FALSE)</f>
        <v>93</v>
      </c>
      <c r="C98" s="7">
        <f>VLOOKUP(A98,'[1]100m'!$A$7:$K$156,5,FALSE)</f>
        <v>94</v>
      </c>
      <c r="D98" s="7" t="str">
        <f>VLOOKUP(A98,'[1]100m'!$A$7:$K$156,7,FALSE)</f>
        <v>Jan KLIMECKÝ</v>
      </c>
      <c r="E98" s="7" t="str">
        <f>VLOOKUP(A98,'[1]100m'!$A$7:$K$156,8,FALSE)</f>
        <v>HZS Olomouckého kraje</v>
      </c>
      <c r="F98" s="8">
        <f>VLOOKUP(A98,'[1]100m'!$A$7:$K$156,9,FALSE)</f>
        <v>19.28</v>
      </c>
      <c r="G98" s="8">
        <f>VLOOKUP(A98,'[1]100m'!$A$7:$K$156,10,FALSE)</f>
        <v>99.99</v>
      </c>
      <c r="H98" s="8">
        <f>VLOOKUP(A98,'[1]100m'!$A$7:$K$156,11,FALSE)</f>
        <v>19.28</v>
      </c>
    </row>
    <row r="99" spans="1:8">
      <c r="A99">
        <v>94</v>
      </c>
      <c r="B99" s="7">
        <f>VLOOKUP(A99,'[1]100m'!$A$7:$K$156,3,FALSE)</f>
        <v>94</v>
      </c>
      <c r="C99" s="7">
        <f>VLOOKUP(A99,'[1]100m'!$A$7:$K$156,5,FALSE)</f>
        <v>38</v>
      </c>
      <c r="D99" s="7" t="str">
        <f>VLOOKUP(A99,'[1]100m'!$A$7:$K$156,7,FALSE)</f>
        <v>František KUBÍK</v>
      </c>
      <c r="E99" s="7" t="str">
        <f>VLOOKUP(A99,'[1]100m'!$A$7:$K$156,8,FALSE)</f>
        <v>HZS Jihomoravského kraje</v>
      </c>
      <c r="F99" s="8">
        <f>VLOOKUP(A99,'[1]100m'!$A$7:$K$156,9,FALSE)</f>
        <v>28.51</v>
      </c>
      <c r="G99" s="8">
        <f>VLOOKUP(A99,'[1]100m'!$A$7:$K$156,10,FALSE)</f>
        <v>19.309999999999999</v>
      </c>
      <c r="H99" s="8">
        <f>VLOOKUP(A99,'[1]100m'!$A$7:$K$156,11,FALSE)</f>
        <v>19.309999999999999</v>
      </c>
    </row>
    <row r="100" spans="1:8">
      <c r="A100">
        <v>95</v>
      </c>
      <c r="B100" s="7">
        <f>VLOOKUP(A100,'[1]100m'!$A$7:$K$156,3,FALSE)</f>
        <v>95</v>
      </c>
      <c r="C100" s="7">
        <f>VLOOKUP(A100,'[1]100m'!$A$7:$K$156,5,FALSE)</f>
        <v>25</v>
      </c>
      <c r="D100" s="7" t="str">
        <f>VLOOKUP(A100,'[1]100m'!$A$7:$K$156,7,FALSE)</f>
        <v>Vladimír NOVOTNÝ</v>
      </c>
      <c r="E100" s="7" t="str">
        <f>VLOOKUP(A100,'[1]100m'!$A$7:$K$156,8,FALSE)</f>
        <v>HZS Libereckého kraje</v>
      </c>
      <c r="F100" s="8">
        <f>VLOOKUP(A100,'[1]100m'!$A$7:$K$156,9,FALSE)</f>
        <v>21.09</v>
      </c>
      <c r="G100" s="8">
        <f>VLOOKUP(A100,'[1]100m'!$A$7:$K$156,10,FALSE)</f>
        <v>19.5</v>
      </c>
      <c r="H100" s="8">
        <f>VLOOKUP(A100,'[1]100m'!$A$7:$K$156,11,FALSE)</f>
        <v>19.5</v>
      </c>
    </row>
    <row r="101" spans="1:8">
      <c r="A101">
        <v>96</v>
      </c>
      <c r="B101" s="7">
        <f>VLOOKUP(A101,'[1]100m'!$A$7:$K$156,3,FALSE)</f>
        <v>96</v>
      </c>
      <c r="C101" s="7">
        <f>VLOOKUP(A101,'[1]100m'!$A$7:$K$156,5,FALSE)</f>
        <v>80</v>
      </c>
      <c r="D101" s="7" t="str">
        <f>VLOOKUP(A101,'[1]100m'!$A$7:$K$156,7,FALSE)</f>
        <v>Pavel VÁCHA</v>
      </c>
      <c r="E101" s="7" t="str">
        <f>VLOOKUP(A101,'[1]100m'!$A$7:$K$156,8,FALSE)</f>
        <v>HZS Ústeckého kraje</v>
      </c>
      <c r="F101" s="8">
        <f>VLOOKUP(A101,'[1]100m'!$A$7:$K$156,9,FALSE)</f>
        <v>99.99</v>
      </c>
      <c r="G101" s="8">
        <f>VLOOKUP(A101,'[1]100m'!$A$7:$K$156,10,FALSE)</f>
        <v>19.52</v>
      </c>
      <c r="H101" s="8">
        <f>VLOOKUP(A101,'[1]100m'!$A$7:$K$156,11,FALSE)</f>
        <v>19.52</v>
      </c>
    </row>
    <row r="102" spans="1:8">
      <c r="A102">
        <v>97</v>
      </c>
      <c r="B102" s="7">
        <f>VLOOKUP(A102,'[1]100m'!$A$7:$K$156,3,FALSE)</f>
        <v>97</v>
      </c>
      <c r="C102" s="7">
        <f>VLOOKUP(A102,'[1]100m'!$A$7:$K$156,5,FALSE)</f>
        <v>103</v>
      </c>
      <c r="D102" s="7" t="str">
        <f>VLOOKUP(A102,'[1]100m'!$A$7:$K$156,7,FALSE)</f>
        <v>Radek PIVKO</v>
      </c>
      <c r="E102" s="7" t="str">
        <f>VLOOKUP(A102,'[1]100m'!$A$7:$K$156,8,FALSE)</f>
        <v>HZS podniku DEZA, a.s.</v>
      </c>
      <c r="F102" s="8">
        <f>VLOOKUP(A102,'[1]100m'!$A$7:$K$156,9,FALSE)</f>
        <v>21.12</v>
      </c>
      <c r="G102" s="8">
        <f>VLOOKUP(A102,'[1]100m'!$A$7:$K$156,10,FALSE)</f>
        <v>19.53</v>
      </c>
      <c r="H102" s="8">
        <f>VLOOKUP(A102,'[1]100m'!$A$7:$K$156,11,FALSE)</f>
        <v>19.53</v>
      </c>
    </row>
    <row r="103" spans="1:8">
      <c r="A103">
        <v>98</v>
      </c>
      <c r="B103" s="7">
        <f>VLOOKUP(A103,'[1]100m'!$A$7:$K$156,3,FALSE)</f>
        <v>98</v>
      </c>
      <c r="C103" s="7">
        <f>VLOOKUP(A103,'[1]100m'!$A$7:$K$156,5,FALSE)</f>
        <v>42</v>
      </c>
      <c r="D103" s="7" t="str">
        <f>VLOOKUP(A103,'[1]100m'!$A$7:$K$156,7,FALSE)</f>
        <v>Jan KURKA</v>
      </c>
      <c r="E103" s="7" t="str">
        <f>VLOOKUP(A103,'[1]100m'!$A$7:$K$156,8,FALSE)</f>
        <v>HZS Pardubického kraje</v>
      </c>
      <c r="F103" s="8">
        <f>VLOOKUP(A103,'[1]100m'!$A$7:$K$156,9,FALSE)</f>
        <v>19.63</v>
      </c>
      <c r="G103" s="8">
        <f>VLOOKUP(A103,'[1]100m'!$A$7:$K$156,10,FALSE)</f>
        <v>99.99</v>
      </c>
      <c r="H103" s="8">
        <f>VLOOKUP(A103,'[1]100m'!$A$7:$K$156,11,FALSE)</f>
        <v>19.63</v>
      </c>
    </row>
    <row r="104" spans="1:8">
      <c r="A104">
        <v>99</v>
      </c>
      <c r="B104" s="7">
        <f>VLOOKUP(A104,'[1]100m'!$A$7:$K$156,3,FALSE)</f>
        <v>99</v>
      </c>
      <c r="C104" s="7">
        <f>VLOOKUP(A104,'[1]100m'!$A$7:$K$156,5,FALSE)</f>
        <v>82</v>
      </c>
      <c r="D104" s="7" t="str">
        <f>VLOOKUP(A104,'[1]100m'!$A$7:$K$156,7,FALSE)</f>
        <v>Ondřej HORYCH</v>
      </c>
      <c r="E104" s="7" t="str">
        <f>VLOOKUP(A104,'[1]100m'!$A$7:$K$156,8,FALSE)</f>
        <v>HZS Karlovarského kraje</v>
      </c>
      <c r="F104" s="8">
        <f>VLOOKUP(A104,'[1]100m'!$A$7:$K$156,9,FALSE)</f>
        <v>20.260000000000002</v>
      </c>
      <c r="G104" s="8">
        <f>VLOOKUP(A104,'[1]100m'!$A$7:$K$156,10,FALSE)</f>
        <v>19.71</v>
      </c>
      <c r="H104" s="8">
        <f>VLOOKUP(A104,'[1]100m'!$A$7:$K$156,11,FALSE)</f>
        <v>19.71</v>
      </c>
    </row>
    <row r="105" spans="1:8">
      <c r="A105">
        <v>100</v>
      </c>
      <c r="B105" s="7">
        <f>VLOOKUP(A105,'[1]100m'!$A$7:$K$156,3,FALSE)</f>
        <v>100</v>
      </c>
      <c r="C105" s="7">
        <f>VLOOKUP(A105,'[1]100m'!$A$7:$K$156,5,FALSE)</f>
        <v>77</v>
      </c>
      <c r="D105" s="7" t="str">
        <f>VLOOKUP(A105,'[1]100m'!$A$7:$K$156,7,FALSE)</f>
        <v>Martin HOVORKA</v>
      </c>
      <c r="E105" s="7" t="str">
        <f>VLOOKUP(A105,'[1]100m'!$A$7:$K$156,8,FALSE)</f>
        <v>HZS Ústeckého kraje</v>
      </c>
      <c r="F105" s="8">
        <f>VLOOKUP(A105,'[1]100m'!$A$7:$K$156,9,FALSE)</f>
        <v>19.8</v>
      </c>
      <c r="G105" s="8">
        <f>VLOOKUP(A105,'[1]100m'!$A$7:$K$156,10,FALSE)</f>
        <v>99.99</v>
      </c>
      <c r="H105" s="8">
        <f>VLOOKUP(A105,'[1]100m'!$A$7:$K$156,11,FALSE)</f>
        <v>19.8</v>
      </c>
    </row>
    <row r="106" spans="1:8">
      <c r="A106">
        <v>101</v>
      </c>
      <c r="B106" s="7">
        <f>VLOOKUP(A106,'[1]100m'!$A$7:$K$156,3,FALSE)</f>
        <v>101</v>
      </c>
      <c r="C106" s="7">
        <f>VLOOKUP(A106,'[1]100m'!$A$7:$K$156,5,FALSE)</f>
        <v>71</v>
      </c>
      <c r="D106" s="7" t="str">
        <f>VLOOKUP(A106,'[1]100m'!$A$7:$K$156,7,FALSE)</f>
        <v>Lukáš KHÝR</v>
      </c>
      <c r="E106" s="7" t="str">
        <f>VLOOKUP(A106,'[1]100m'!$A$7:$K$156,8,FALSE)</f>
        <v>HZS Ústeckého kraje</v>
      </c>
      <c r="F106" s="8">
        <f>VLOOKUP(A106,'[1]100m'!$A$7:$K$156,9,FALSE)</f>
        <v>19.89</v>
      </c>
      <c r="G106" s="8">
        <f>VLOOKUP(A106,'[1]100m'!$A$7:$K$156,10,FALSE)</f>
        <v>99.99</v>
      </c>
      <c r="H106" s="8">
        <f>VLOOKUP(A106,'[1]100m'!$A$7:$K$156,11,FALSE)</f>
        <v>19.89</v>
      </c>
    </row>
    <row r="107" spans="1:8">
      <c r="A107">
        <v>102</v>
      </c>
      <c r="B107" s="7">
        <f>VLOOKUP(A107,'[1]100m'!$A$7:$K$156,3,FALSE)</f>
        <v>101</v>
      </c>
      <c r="C107" s="7">
        <f>VLOOKUP(A107,'[1]100m'!$A$7:$K$156,5,FALSE)</f>
        <v>110</v>
      </c>
      <c r="D107" s="7" t="str">
        <f>VLOOKUP(A107,'[1]100m'!$A$7:$K$156,7,FALSE)</f>
        <v>Zdeněk MATYÁSEK</v>
      </c>
      <c r="E107" s="7" t="str">
        <f>VLOOKUP(A107,'[1]100m'!$A$7:$K$156,8,FALSE)</f>
        <v>HZS podniku DEZA, a.s.</v>
      </c>
      <c r="F107" s="8">
        <f>VLOOKUP(A107,'[1]100m'!$A$7:$K$156,9,FALSE)</f>
        <v>19.89</v>
      </c>
      <c r="G107" s="8">
        <f>VLOOKUP(A107,'[1]100m'!$A$7:$K$156,10,FALSE)</f>
        <v>99.99</v>
      </c>
      <c r="H107" s="8">
        <f>VLOOKUP(A107,'[1]100m'!$A$7:$K$156,11,FALSE)</f>
        <v>19.89</v>
      </c>
    </row>
    <row r="108" spans="1:8">
      <c r="A108">
        <v>103</v>
      </c>
      <c r="B108" s="7">
        <f>VLOOKUP(A108,'[1]100m'!$A$7:$K$156,3,FALSE)</f>
        <v>103</v>
      </c>
      <c r="C108" s="7">
        <f>VLOOKUP(A108,'[1]100m'!$A$7:$K$156,5,FALSE)</f>
        <v>28</v>
      </c>
      <c r="D108" s="7" t="str">
        <f>VLOOKUP(A108,'[1]100m'!$A$7:$K$156,7,FALSE)</f>
        <v>Jakub OTMAR</v>
      </c>
      <c r="E108" s="7" t="str">
        <f>VLOOKUP(A108,'[1]100m'!$A$7:$K$156,8,FALSE)</f>
        <v>HZS Libereckého kraje</v>
      </c>
      <c r="F108" s="8">
        <f>VLOOKUP(A108,'[1]100m'!$A$7:$K$156,9,FALSE)</f>
        <v>21.06</v>
      </c>
      <c r="G108" s="8">
        <f>VLOOKUP(A108,'[1]100m'!$A$7:$K$156,10,FALSE)</f>
        <v>19.899999999999999</v>
      </c>
      <c r="H108" s="8">
        <f>VLOOKUP(A108,'[1]100m'!$A$7:$K$156,11,FALSE)</f>
        <v>19.899999999999999</v>
      </c>
    </row>
    <row r="109" spans="1:8">
      <c r="A109">
        <v>104</v>
      </c>
      <c r="B109" s="7">
        <f>VLOOKUP(A109,'[1]100m'!$A$7:$K$156,3,FALSE)</f>
        <v>104</v>
      </c>
      <c r="C109" s="7">
        <f>VLOOKUP(A109,'[1]100m'!$A$7:$K$156,5,FALSE)</f>
        <v>22</v>
      </c>
      <c r="D109" s="7" t="str">
        <f>VLOOKUP(A109,'[1]100m'!$A$7:$K$156,7,FALSE)</f>
        <v>Petr BÁRTA</v>
      </c>
      <c r="E109" s="7" t="str">
        <f>VLOOKUP(A109,'[1]100m'!$A$7:$K$156,8,FALSE)</f>
        <v>HZS Libereckého kraje</v>
      </c>
      <c r="F109" s="8">
        <f>VLOOKUP(A109,'[1]100m'!$A$7:$K$156,9,FALSE)</f>
        <v>19.96</v>
      </c>
      <c r="G109" s="8">
        <f>VLOOKUP(A109,'[1]100m'!$A$7:$K$156,10,FALSE)</f>
        <v>22.05</v>
      </c>
      <c r="H109" s="8">
        <f>VLOOKUP(A109,'[1]100m'!$A$7:$K$156,11,FALSE)</f>
        <v>19.96</v>
      </c>
    </row>
    <row r="110" spans="1:8">
      <c r="A110">
        <v>105</v>
      </c>
      <c r="B110" s="7">
        <f>VLOOKUP(A110,'[1]100m'!$A$7:$K$156,3,FALSE)</f>
        <v>105</v>
      </c>
      <c r="C110" s="7">
        <f>VLOOKUP(A110,'[1]100m'!$A$7:$K$156,5,FALSE)</f>
        <v>93</v>
      </c>
      <c r="D110" s="7" t="str">
        <f>VLOOKUP(A110,'[1]100m'!$A$7:$K$156,7,FALSE)</f>
        <v>Václav BLAŽEK</v>
      </c>
      <c r="E110" s="7" t="str">
        <f>VLOOKUP(A110,'[1]100m'!$A$7:$K$156,8,FALSE)</f>
        <v>HZS Olomouckého kraje</v>
      </c>
      <c r="F110" s="8">
        <f>VLOOKUP(A110,'[1]100m'!$A$7:$K$156,9,FALSE)</f>
        <v>20.58</v>
      </c>
      <c r="G110" s="8">
        <f>VLOOKUP(A110,'[1]100m'!$A$7:$K$156,10,FALSE)</f>
        <v>20.04</v>
      </c>
      <c r="H110" s="8">
        <f>VLOOKUP(A110,'[1]100m'!$A$7:$K$156,11,FALSE)</f>
        <v>20.04</v>
      </c>
    </row>
    <row r="111" spans="1:8">
      <c r="A111">
        <v>106</v>
      </c>
      <c r="B111" s="7">
        <f>VLOOKUP(A111,'[1]100m'!$A$7:$K$156,3,FALSE)</f>
        <v>106</v>
      </c>
      <c r="C111" s="7">
        <f>VLOOKUP(A111,'[1]100m'!$A$7:$K$156,5,FALSE)</f>
        <v>23</v>
      </c>
      <c r="D111" s="7" t="str">
        <f>VLOOKUP(A111,'[1]100m'!$A$7:$K$156,7,FALSE)</f>
        <v>Jakub MENŠÍK</v>
      </c>
      <c r="E111" s="7" t="str">
        <f>VLOOKUP(A111,'[1]100m'!$A$7:$K$156,8,FALSE)</f>
        <v>HZS Libereckého kraje</v>
      </c>
      <c r="F111" s="8">
        <f>VLOOKUP(A111,'[1]100m'!$A$7:$K$156,9,FALSE)</f>
        <v>20.05</v>
      </c>
      <c r="G111" s="8">
        <f>VLOOKUP(A111,'[1]100m'!$A$7:$K$156,10,FALSE)</f>
        <v>20.16</v>
      </c>
      <c r="H111" s="8">
        <f>VLOOKUP(A111,'[1]100m'!$A$7:$K$156,11,FALSE)</f>
        <v>20.05</v>
      </c>
    </row>
    <row r="112" spans="1:8">
      <c r="A112">
        <v>107</v>
      </c>
      <c r="B112" s="7">
        <f>VLOOKUP(A112,'[1]100m'!$A$7:$K$156,3,FALSE)</f>
        <v>107</v>
      </c>
      <c r="C112" s="7">
        <f>VLOOKUP(A112,'[1]100m'!$A$7:$K$156,5,FALSE)</f>
        <v>27</v>
      </c>
      <c r="D112" s="7" t="str">
        <f>VLOOKUP(A112,'[1]100m'!$A$7:$K$156,7,FALSE)</f>
        <v>Martin KAŠŤÁK</v>
      </c>
      <c r="E112" s="7" t="str">
        <f>VLOOKUP(A112,'[1]100m'!$A$7:$K$156,8,FALSE)</f>
        <v>HZS Libereckého kraje</v>
      </c>
      <c r="F112" s="8">
        <f>VLOOKUP(A112,'[1]100m'!$A$7:$K$156,9,FALSE)</f>
        <v>20.329999999999998</v>
      </c>
      <c r="G112" s="8">
        <f>VLOOKUP(A112,'[1]100m'!$A$7:$K$156,10,FALSE)</f>
        <v>25.89</v>
      </c>
      <c r="H112" s="8">
        <f>VLOOKUP(A112,'[1]100m'!$A$7:$K$156,11,FALSE)</f>
        <v>20.329999999999998</v>
      </c>
    </row>
    <row r="113" spans="1:8">
      <c r="A113">
        <v>108</v>
      </c>
      <c r="B113" s="7">
        <f>VLOOKUP(A113,'[1]100m'!$A$7:$K$156,3,FALSE)</f>
        <v>108</v>
      </c>
      <c r="C113" s="7">
        <f>VLOOKUP(A113,'[1]100m'!$A$7:$K$156,5,FALSE)</f>
        <v>48</v>
      </c>
      <c r="D113" s="7" t="str">
        <f>VLOOKUP(A113,'[1]100m'!$A$7:$K$156,7,FALSE)</f>
        <v>Jan MRÁZEK</v>
      </c>
      <c r="E113" s="7" t="str">
        <f>VLOOKUP(A113,'[1]100m'!$A$7:$K$156,8,FALSE)</f>
        <v>HZS Pardubického kraje</v>
      </c>
      <c r="F113" s="8">
        <f>VLOOKUP(A113,'[1]100m'!$A$7:$K$156,9,FALSE)</f>
        <v>20.76</v>
      </c>
      <c r="G113" s="8">
        <f>VLOOKUP(A113,'[1]100m'!$A$7:$K$156,10,FALSE)</f>
        <v>20.52</v>
      </c>
      <c r="H113" s="8">
        <f>VLOOKUP(A113,'[1]100m'!$A$7:$K$156,11,FALSE)</f>
        <v>20.52</v>
      </c>
    </row>
    <row r="114" spans="1:8">
      <c r="A114">
        <v>109</v>
      </c>
      <c r="B114" s="7">
        <f>VLOOKUP(A114,'[1]100m'!$A$7:$K$156,3,FALSE)</f>
        <v>109</v>
      </c>
      <c r="C114" s="7">
        <f>VLOOKUP(A114,'[1]100m'!$A$7:$K$156,5,FALSE)</f>
        <v>36</v>
      </c>
      <c r="D114" s="7" t="str">
        <f>VLOOKUP(A114,'[1]100m'!$A$7:$K$156,7,FALSE)</f>
        <v>Josef KADARA</v>
      </c>
      <c r="E114" s="7" t="str">
        <f>VLOOKUP(A114,'[1]100m'!$A$7:$K$156,8,FALSE)</f>
        <v>HZS Jihomoravského kraje</v>
      </c>
      <c r="F114" s="8">
        <f>VLOOKUP(A114,'[1]100m'!$A$7:$K$156,9,FALSE)</f>
        <v>20.56</v>
      </c>
      <c r="G114" s="8">
        <f>VLOOKUP(A114,'[1]100m'!$A$7:$K$156,10,FALSE)</f>
        <v>99.99</v>
      </c>
      <c r="H114" s="8">
        <f>VLOOKUP(A114,'[1]100m'!$A$7:$K$156,11,FALSE)</f>
        <v>20.56</v>
      </c>
    </row>
    <row r="115" spans="1:8">
      <c r="A115">
        <v>110</v>
      </c>
      <c r="B115" s="7">
        <f>VLOOKUP(A115,'[1]100m'!$A$7:$K$156,3,FALSE)</f>
        <v>110</v>
      </c>
      <c r="C115" s="7">
        <f>VLOOKUP(A115,'[1]100m'!$A$7:$K$156,5,FALSE)</f>
        <v>43</v>
      </c>
      <c r="D115" s="7" t="str">
        <f>VLOOKUP(A115,'[1]100m'!$A$7:$K$156,7,FALSE)</f>
        <v>Lukáš BEER</v>
      </c>
      <c r="E115" s="7" t="str">
        <f>VLOOKUP(A115,'[1]100m'!$A$7:$K$156,8,FALSE)</f>
        <v>HZS Pardubického kraje</v>
      </c>
      <c r="F115" s="8">
        <f>VLOOKUP(A115,'[1]100m'!$A$7:$K$156,9,FALSE)</f>
        <v>20.65</v>
      </c>
      <c r="G115" s="8">
        <f>VLOOKUP(A115,'[1]100m'!$A$7:$K$156,10,FALSE)</f>
        <v>20.86</v>
      </c>
      <c r="H115" s="8">
        <f>VLOOKUP(A115,'[1]100m'!$A$7:$K$156,11,FALSE)</f>
        <v>20.65</v>
      </c>
    </row>
    <row r="116" spans="1:8">
      <c r="A116">
        <v>111</v>
      </c>
      <c r="B116" s="7">
        <f>VLOOKUP(A116,'[1]100m'!$A$7:$K$156,3,FALSE)</f>
        <v>111</v>
      </c>
      <c r="C116" s="7">
        <f>VLOOKUP(A116,'[1]100m'!$A$7:$K$156,5,FALSE)</f>
        <v>41</v>
      </c>
      <c r="D116" s="7" t="str">
        <f>VLOOKUP(A116,'[1]100m'!$A$7:$K$156,7,FALSE)</f>
        <v>Ondřej KOUT</v>
      </c>
      <c r="E116" s="7" t="str">
        <f>VLOOKUP(A116,'[1]100m'!$A$7:$K$156,8,FALSE)</f>
        <v>HZS Pardubického kraje</v>
      </c>
      <c r="F116" s="8">
        <f>VLOOKUP(A116,'[1]100m'!$A$7:$K$156,9,FALSE)</f>
        <v>20.72</v>
      </c>
      <c r="G116" s="8">
        <f>VLOOKUP(A116,'[1]100m'!$A$7:$K$156,10,FALSE)</f>
        <v>20.82</v>
      </c>
      <c r="H116" s="8">
        <f>VLOOKUP(A116,'[1]100m'!$A$7:$K$156,11,FALSE)</f>
        <v>20.72</v>
      </c>
    </row>
    <row r="117" spans="1:8">
      <c r="A117">
        <v>112</v>
      </c>
      <c r="B117" s="7">
        <f>VLOOKUP(A117,'[1]100m'!$A$7:$K$156,3,FALSE)</f>
        <v>112</v>
      </c>
      <c r="C117" s="7">
        <f>VLOOKUP(A117,'[1]100m'!$A$7:$K$156,5,FALSE)</f>
        <v>107</v>
      </c>
      <c r="D117" s="7" t="str">
        <f>VLOOKUP(A117,'[1]100m'!$A$7:$K$156,7,FALSE)</f>
        <v>František KUNOVSKÝ</v>
      </c>
      <c r="E117" s="7" t="str">
        <f>VLOOKUP(A117,'[1]100m'!$A$7:$K$156,8,FALSE)</f>
        <v>HZS podniku DEZA, a.s.</v>
      </c>
      <c r="F117" s="8">
        <f>VLOOKUP(A117,'[1]100m'!$A$7:$K$156,9,FALSE)</f>
        <v>20.73</v>
      </c>
      <c r="G117" s="8">
        <f>VLOOKUP(A117,'[1]100m'!$A$7:$K$156,10,FALSE)</f>
        <v>99.99</v>
      </c>
      <c r="H117" s="8">
        <f>VLOOKUP(A117,'[1]100m'!$A$7:$K$156,11,FALSE)</f>
        <v>20.73</v>
      </c>
    </row>
    <row r="118" spans="1:8">
      <c r="A118">
        <v>113</v>
      </c>
      <c r="B118" s="7">
        <f>VLOOKUP(A118,'[1]100m'!$A$7:$K$156,3,FALSE)</f>
        <v>113</v>
      </c>
      <c r="C118" s="7">
        <f>VLOOKUP(A118,'[1]100m'!$A$7:$K$156,5,FALSE)</f>
        <v>128</v>
      </c>
      <c r="D118" s="7" t="str">
        <f>VLOOKUP(A118,'[1]100m'!$A$7:$K$156,7,FALSE)</f>
        <v>Pavel MAYER</v>
      </c>
      <c r="E118" s="7" t="str">
        <f>VLOOKUP(A118,'[1]100m'!$A$7:$K$156,8,FALSE)</f>
        <v>HZS Středočeského kraje</v>
      </c>
      <c r="F118" s="8">
        <f>VLOOKUP(A118,'[1]100m'!$A$7:$K$156,9,FALSE)</f>
        <v>21.13</v>
      </c>
      <c r="G118" s="8">
        <f>VLOOKUP(A118,'[1]100m'!$A$7:$K$156,10,FALSE)</f>
        <v>27.22</v>
      </c>
      <c r="H118" s="8">
        <f>VLOOKUP(A118,'[1]100m'!$A$7:$K$156,11,FALSE)</f>
        <v>21.13</v>
      </c>
    </row>
    <row r="119" spans="1:8">
      <c r="A119">
        <v>114</v>
      </c>
      <c r="B119" s="7">
        <f>VLOOKUP(A119,'[1]100m'!$A$7:$K$156,3,FALSE)</f>
        <v>114</v>
      </c>
      <c r="C119" s="7">
        <f>VLOOKUP(A119,'[1]100m'!$A$7:$K$156,5,FALSE)</f>
        <v>85</v>
      </c>
      <c r="D119" s="7" t="str">
        <f>VLOOKUP(A119,'[1]100m'!$A$7:$K$156,7,FALSE)</f>
        <v>Miloslav POSPĚCH</v>
      </c>
      <c r="E119" s="7" t="str">
        <f>VLOOKUP(A119,'[1]100m'!$A$7:$K$156,8,FALSE)</f>
        <v>HZS Karlovarského kraje</v>
      </c>
      <c r="F119" s="8">
        <f>VLOOKUP(A119,'[1]100m'!$A$7:$K$156,9,FALSE)</f>
        <v>21.45</v>
      </c>
      <c r="G119" s="8">
        <f>VLOOKUP(A119,'[1]100m'!$A$7:$K$156,10,FALSE)</f>
        <v>21.21</v>
      </c>
      <c r="H119" s="8">
        <f>VLOOKUP(A119,'[1]100m'!$A$7:$K$156,11,FALSE)</f>
        <v>21.21</v>
      </c>
    </row>
    <row r="120" spans="1:8">
      <c r="A120">
        <v>115</v>
      </c>
      <c r="B120" s="7">
        <f>VLOOKUP(A120,'[1]100m'!$A$7:$K$156,3,FALSE)</f>
        <v>115</v>
      </c>
      <c r="C120" s="7">
        <f>VLOOKUP(A120,'[1]100m'!$A$7:$K$156,5,FALSE)</f>
        <v>84</v>
      </c>
      <c r="D120" s="7" t="str">
        <f>VLOOKUP(A120,'[1]100m'!$A$7:$K$156,7,FALSE)</f>
        <v>Daniel MOTTL</v>
      </c>
      <c r="E120" s="7" t="str">
        <f>VLOOKUP(A120,'[1]100m'!$A$7:$K$156,8,FALSE)</f>
        <v>HZS Karlovarského kraje</v>
      </c>
      <c r="F120" s="8">
        <f>VLOOKUP(A120,'[1]100m'!$A$7:$K$156,9,FALSE)</f>
        <v>21.38</v>
      </c>
      <c r="G120" s="8">
        <f>VLOOKUP(A120,'[1]100m'!$A$7:$K$156,10,FALSE)</f>
        <v>99.99</v>
      </c>
      <c r="H120" s="8">
        <f>VLOOKUP(A120,'[1]100m'!$A$7:$K$156,11,FALSE)</f>
        <v>21.38</v>
      </c>
    </row>
    <row r="121" spans="1:8">
      <c r="A121">
        <v>116</v>
      </c>
      <c r="B121" s="7">
        <f>VLOOKUP(A121,'[1]100m'!$A$7:$K$156,3,FALSE)</f>
        <v>116</v>
      </c>
      <c r="C121" s="7">
        <f>VLOOKUP(A121,'[1]100m'!$A$7:$K$156,5,FALSE)</f>
        <v>86</v>
      </c>
      <c r="D121" s="7" t="str">
        <f>VLOOKUP(A121,'[1]100m'!$A$7:$K$156,7,FALSE)</f>
        <v>Milan BÍLEK</v>
      </c>
      <c r="E121" s="7" t="str">
        <f>VLOOKUP(A121,'[1]100m'!$A$7:$K$156,8,FALSE)</f>
        <v>HZS Karlovarského kraje</v>
      </c>
      <c r="F121" s="8">
        <f>VLOOKUP(A121,'[1]100m'!$A$7:$K$156,9,FALSE)</f>
        <v>21.87</v>
      </c>
      <c r="G121" s="8">
        <f>VLOOKUP(A121,'[1]100m'!$A$7:$K$156,10,FALSE)</f>
        <v>21.41</v>
      </c>
      <c r="H121" s="8">
        <f>VLOOKUP(A121,'[1]100m'!$A$7:$K$156,11,FALSE)</f>
        <v>21.41</v>
      </c>
    </row>
    <row r="122" spans="1:8">
      <c r="A122">
        <v>117</v>
      </c>
      <c r="B122" s="7">
        <f>VLOOKUP(A122,'[1]100m'!$A$7:$K$156,3,FALSE)</f>
        <v>117</v>
      </c>
      <c r="C122" s="7">
        <f>VLOOKUP(A122,'[1]100m'!$A$7:$K$156,5,FALSE)</f>
        <v>30</v>
      </c>
      <c r="D122" s="7" t="str">
        <f>VLOOKUP(A122,'[1]100m'!$A$7:$K$156,7,FALSE)</f>
        <v>Pavel ŠTĚPÁNEK</v>
      </c>
      <c r="E122" s="7" t="str">
        <f>VLOOKUP(A122,'[1]100m'!$A$7:$K$156,8,FALSE)</f>
        <v>HZS Libereckého kraje</v>
      </c>
      <c r="F122" s="8">
        <f>VLOOKUP(A122,'[1]100m'!$A$7:$K$156,9,FALSE)</f>
        <v>24.34</v>
      </c>
      <c r="G122" s="8">
        <f>VLOOKUP(A122,'[1]100m'!$A$7:$K$156,10,FALSE)</f>
        <v>99.99</v>
      </c>
      <c r="H122" s="8">
        <f>VLOOKUP(A122,'[1]100m'!$A$7:$K$156,11,FALSE)</f>
        <v>24.34</v>
      </c>
    </row>
    <row r="123" spans="1:8">
      <c r="A123">
        <v>118</v>
      </c>
      <c r="B123" s="7">
        <f>VLOOKUP(A123,'[1]100m'!$A$7:$K$156,3,FALSE)</f>
        <v>118</v>
      </c>
      <c r="C123" s="7">
        <f>VLOOKUP(A123,'[1]100m'!$A$7:$K$156,5,FALSE)</f>
        <v>90</v>
      </c>
      <c r="D123" s="7" t="str">
        <f>VLOOKUP(A123,'[1]100m'!$A$7:$K$156,7,FALSE)</f>
        <v>Patrik ŽIŽKA</v>
      </c>
      <c r="E123" s="7" t="str">
        <f>VLOOKUP(A123,'[1]100m'!$A$7:$K$156,8,FALSE)</f>
        <v>HZS Karlovarského kraje</v>
      </c>
      <c r="F123" s="8">
        <f>VLOOKUP(A123,'[1]100m'!$A$7:$K$156,9,FALSE)</f>
        <v>99.99</v>
      </c>
      <c r="G123" s="8">
        <f>VLOOKUP(A123,'[1]100m'!$A$7:$K$156,10,FALSE)</f>
        <v>24.71</v>
      </c>
      <c r="H123" s="8">
        <f>VLOOKUP(A123,'[1]100m'!$A$7:$K$156,11,FALSE)</f>
        <v>24.71</v>
      </c>
    </row>
  </sheetData>
  <conditionalFormatting sqref="B6:B123">
    <cfRule type="cellIs" dxfId="0" priority="1" stopIfTrue="1" operator="equal">
      <formula>128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Stránka &amp;P z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3">
    <tabColor indexed="11"/>
  </sheetPr>
  <dimension ref="A1:I29"/>
  <sheetViews>
    <sheetView topLeftCell="A5" zoomScale="115" zoomScaleNormal="115" workbookViewId="0">
      <selection activeCell="K23" sqref="K23"/>
    </sheetView>
  </sheetViews>
  <sheetFormatPr defaultRowHeight="12.75"/>
  <cols>
    <col min="1" max="1" width="2" style="49" bestFit="1" customWidth="1"/>
    <col min="3" max="3" width="6.28515625" style="1" bestFit="1" customWidth="1"/>
    <col min="4" max="4" width="14.42578125" bestFit="1" customWidth="1"/>
    <col min="5" max="5" width="27.28515625" customWidth="1"/>
    <col min="6" max="6" width="13.28515625" bestFit="1" customWidth="1"/>
    <col min="7" max="7" width="10.42578125" bestFit="1" customWidth="1"/>
    <col min="8" max="8" width="0" hidden="1" customWidth="1"/>
    <col min="9" max="9" width="9.140625" hidden="1" customWidth="1"/>
    <col min="10" max="10" width="0" hidden="1" customWidth="1"/>
  </cols>
  <sheetData>
    <row r="1" spans="1:9" ht="15.75">
      <c r="E1" s="10" t="s">
        <v>37</v>
      </c>
    </row>
    <row r="2" spans="1:9" ht="15.75">
      <c r="E2" s="10" t="s">
        <v>0</v>
      </c>
    </row>
    <row r="3" spans="1:9">
      <c r="E3" s="3" t="s">
        <v>1</v>
      </c>
    </row>
    <row r="4" spans="1:9">
      <c r="E4" s="3" t="s">
        <v>38</v>
      </c>
    </row>
    <row r="5" spans="1:9">
      <c r="E5" s="3" t="s">
        <v>39</v>
      </c>
    </row>
    <row r="6" spans="1:9">
      <c r="E6" s="3" t="s">
        <v>40</v>
      </c>
    </row>
    <row r="8" spans="1:9">
      <c r="B8" s="50" t="s">
        <v>41</v>
      </c>
      <c r="C8" s="51"/>
      <c r="D8" s="52"/>
      <c r="E8" s="52"/>
      <c r="F8" s="52"/>
      <c r="G8" s="52"/>
    </row>
    <row r="9" spans="1:9">
      <c r="B9" s="53" t="s">
        <v>4</v>
      </c>
      <c r="C9" s="53" t="s">
        <v>42</v>
      </c>
      <c r="D9" s="53" t="s">
        <v>6</v>
      </c>
      <c r="E9" s="53" t="s">
        <v>7</v>
      </c>
      <c r="F9" s="53" t="s">
        <v>43</v>
      </c>
      <c r="G9" s="53" t="s">
        <v>44</v>
      </c>
    </row>
    <row r="10" spans="1:9">
      <c r="A10" s="49">
        <v>5</v>
      </c>
      <c r="B10" s="53">
        <f>RANK(I10,$I$10:$I$21,1)</f>
        <v>6</v>
      </c>
      <c r="C10" s="54">
        <v>1</v>
      </c>
      <c r="D10" s="55" t="str">
        <f>VLOOKUP(A10,[1]věžproSF!$A$3:$M$22,3,FALSE)</f>
        <v>Jan HOPP</v>
      </c>
      <c r="E10" s="54" t="str">
        <f>VLOOKUP(A10,[1]věžproSF!$A$3:$M$22,4,FALSE)</f>
        <v>HZS hlavního města Prahy</v>
      </c>
      <c r="F10" s="56">
        <f>VLOOKUP(A10,[1]věžproSF!$A$3:$M$22,13,FALSE)</f>
        <v>14.380147300000001</v>
      </c>
      <c r="G10" s="56">
        <v>15.69</v>
      </c>
      <c r="I10">
        <f>G10+F10*0.0001</f>
        <v>15.69143801473</v>
      </c>
    </row>
    <row r="11" spans="1:9">
      <c r="A11" s="49">
        <v>1</v>
      </c>
      <c r="B11" s="53">
        <f>RANK(I11,$I$10:$I$21,1)</f>
        <v>5</v>
      </c>
      <c r="C11" s="54">
        <v>2</v>
      </c>
      <c r="D11" s="55" t="str">
        <f>VLOOKUP(A11,[1]věžproSF!$A$3:$M$22,3,FALSE)</f>
        <v>Karel RYL</v>
      </c>
      <c r="E11" s="54" t="str">
        <f>VLOOKUP(A11,[1]věžproSF!$A$3:$M$22,4,FALSE)</f>
        <v>HZS Moravskoslezského kraje</v>
      </c>
      <c r="F11" s="56">
        <f>VLOOKUP(A11,[1]věžproSF!$A$3:$M$22,13,FALSE)</f>
        <v>13.6301383</v>
      </c>
      <c r="G11" s="56">
        <v>15.31</v>
      </c>
      <c r="I11">
        <f t="shared" ref="I11:I21" si="0">G11+F11*0.0001</f>
        <v>15.31136301383</v>
      </c>
    </row>
    <row r="12" spans="1:9">
      <c r="A12" s="49">
        <v>4</v>
      </c>
      <c r="B12" s="53">
        <f>RANK(I12,$I$10:$I$21,1)</f>
        <v>3</v>
      </c>
      <c r="C12" s="54">
        <v>3</v>
      </c>
      <c r="D12" s="55" t="str">
        <f>VLOOKUP(A12,[1]věžproSF!$A$3:$M$22,3,FALSE)</f>
        <v>Pavel MAŇAS</v>
      </c>
      <c r="E12" s="54" t="str">
        <f>VLOOKUP(A12,[1]věžproSF!$A$3:$M$22,4,FALSE)</f>
        <v>HZS Moravskoslezského kraje</v>
      </c>
      <c r="F12" s="56">
        <f>VLOOKUP(A12,[1]věžproSF!$A$3:$M$22,13,FALSE)</f>
        <v>14.260142699999999</v>
      </c>
      <c r="G12" s="56">
        <v>14.4</v>
      </c>
      <c r="I12">
        <f t="shared" si="0"/>
        <v>14.401426014270001</v>
      </c>
    </row>
    <row r="13" spans="1:9">
      <c r="A13" s="49">
        <v>8</v>
      </c>
      <c r="B13" s="53">
        <f>RANK(I13,$I$10:$I$21,1)</f>
        <v>8</v>
      </c>
      <c r="C13" s="54">
        <v>4</v>
      </c>
      <c r="D13" s="55" t="str">
        <f>VLOOKUP(A13,[1]věžproSF!$A$3:$M$22,3,FALSE)</f>
        <v>Jaroslav ŽITNÝ</v>
      </c>
      <c r="E13" s="54" t="str">
        <f>VLOOKUP(A13,[1]věžproSF!$A$3:$M$22,4,FALSE)</f>
        <v>HZS Olomouckého kraje</v>
      </c>
      <c r="F13" s="56">
        <f>VLOOKUP(A13,[1]věžproSF!$A$3:$M$22,13,FALSE)</f>
        <v>14.630158900000001</v>
      </c>
      <c r="G13" s="56">
        <v>99.99</v>
      </c>
      <c r="I13">
        <f t="shared" si="0"/>
        <v>99.991463015889991</v>
      </c>
    </row>
    <row r="14" spans="1:9">
      <c r="B14" s="57"/>
      <c r="C14" s="28"/>
      <c r="D14" s="9"/>
      <c r="E14" s="9"/>
      <c r="F14" s="28"/>
      <c r="G14" s="58"/>
    </row>
    <row r="15" spans="1:9">
      <c r="B15" s="57"/>
      <c r="C15" s="28"/>
      <c r="D15" s="9"/>
      <c r="E15" s="9"/>
      <c r="F15" s="28"/>
      <c r="G15" s="58"/>
    </row>
    <row r="16" spans="1:9">
      <c r="B16" s="50" t="s">
        <v>45</v>
      </c>
      <c r="C16" s="59"/>
      <c r="D16" s="60"/>
      <c r="E16" s="60"/>
      <c r="F16" s="60"/>
      <c r="G16" s="61"/>
    </row>
    <row r="17" spans="1:9">
      <c r="B17" s="53" t="s">
        <v>4</v>
      </c>
      <c r="C17" s="53" t="s">
        <v>42</v>
      </c>
      <c r="D17" s="53" t="s">
        <v>6</v>
      </c>
      <c r="E17" s="53" t="s">
        <v>7</v>
      </c>
      <c r="F17" s="53" t="s">
        <v>43</v>
      </c>
      <c r="G17" s="62" t="s">
        <v>44</v>
      </c>
    </row>
    <row r="18" spans="1:9">
      <c r="A18" s="49">
        <v>6</v>
      </c>
      <c r="B18" s="53">
        <f>RANK(I18,$I$10:$I$21,1)</f>
        <v>4</v>
      </c>
      <c r="C18" s="54">
        <v>1</v>
      </c>
      <c r="D18" s="55" t="str">
        <f>VLOOKUP(A18,[1]věžproSF!$A$3:$M$22,3,FALSE)</f>
        <v>Milan NETRVAL</v>
      </c>
      <c r="E18" s="54" t="str">
        <f>VLOOKUP(A18,[1]věžproSF!$A$3:$M$22,4,FALSE)</f>
        <v>HZS Plzeňského kraje</v>
      </c>
      <c r="F18" s="56">
        <f>VLOOKUP(A18,[1]věžproSF!$A$3:$M$22,13,FALSE)</f>
        <v>14.4501461</v>
      </c>
      <c r="G18" s="56">
        <v>14.51</v>
      </c>
      <c r="I18">
        <f t="shared" si="0"/>
        <v>14.51144501461</v>
      </c>
    </row>
    <row r="19" spans="1:9">
      <c r="A19" s="49">
        <v>2</v>
      </c>
      <c r="B19" s="53">
        <f>RANK(I19,$I$10:$I$21,1)</f>
        <v>7</v>
      </c>
      <c r="C19" s="54">
        <v>2</v>
      </c>
      <c r="D19" s="55" t="str">
        <f>VLOOKUP(A19,[1]věžproSF!$A$3:$M$22,3,FALSE)</f>
        <v>Jakub PĚKNÝ</v>
      </c>
      <c r="E19" s="54" t="str">
        <f>VLOOKUP(A19,[1]věžproSF!$A$3:$M$22,4,FALSE)</f>
        <v>HZS Ústeckého kraje</v>
      </c>
      <c r="F19" s="56">
        <f>VLOOKUP(A19,[1]věžproSF!$A$3:$M$22,13,FALSE)</f>
        <v>13.670150899999999</v>
      </c>
      <c r="G19" s="56">
        <v>99.99</v>
      </c>
      <c r="I19">
        <f t="shared" si="0"/>
        <v>99.991367015089992</v>
      </c>
    </row>
    <row r="20" spans="1:9">
      <c r="A20" s="49">
        <v>3</v>
      </c>
      <c r="B20" s="53">
        <f>RANK(I20,$I$10:$I$21,1)</f>
        <v>1</v>
      </c>
      <c r="C20" s="54">
        <v>3</v>
      </c>
      <c r="D20" s="55" t="str">
        <f>VLOOKUP(A20,[1]věžproSF!$A$3:$M$22,3,FALSE)</f>
        <v>Kamil BEZRUČ</v>
      </c>
      <c r="E20" s="54" t="str">
        <f>VLOOKUP(A20,[1]věžproSF!$A$3:$M$22,4,FALSE)</f>
        <v>HZS Moravskoslezského kraje</v>
      </c>
      <c r="F20" s="56">
        <f>VLOOKUP(A20,[1]věžproSF!$A$3:$M$22,13,FALSE)</f>
        <v>14.0909999</v>
      </c>
      <c r="G20" s="56">
        <v>14.05</v>
      </c>
      <c r="I20">
        <f t="shared" si="0"/>
        <v>14.05140909999</v>
      </c>
    </row>
    <row r="21" spans="1:9">
      <c r="A21" s="49">
        <v>7</v>
      </c>
      <c r="B21" s="53">
        <f>RANK(I21,$I$10:$I$21,1)</f>
        <v>2</v>
      </c>
      <c r="C21" s="54">
        <v>4</v>
      </c>
      <c r="D21" s="55" t="str">
        <f>VLOOKUP(A21,[1]věžproSF!$A$3:$M$22,3,FALSE)</f>
        <v>Adam HRBÁČ</v>
      </c>
      <c r="E21" s="54" t="str">
        <f>VLOOKUP(A21,[1]věžproSF!$A$3:$M$22,4,FALSE)</f>
        <v>HZS Moravskoslezského kraje</v>
      </c>
      <c r="F21" s="56">
        <f>VLOOKUP(A21,[1]věžproSF!$A$3:$M$22,13,FALSE)</f>
        <v>14.580148599999999</v>
      </c>
      <c r="G21" s="56">
        <v>14.31</v>
      </c>
      <c r="I21">
        <f t="shared" si="0"/>
        <v>14.311458014860001</v>
      </c>
    </row>
    <row r="22" spans="1:9">
      <c r="B22" s="9"/>
      <c r="C22" s="28"/>
      <c r="D22" s="9"/>
      <c r="E22" s="9"/>
      <c r="F22" s="9"/>
      <c r="G22" s="58"/>
    </row>
    <row r="23" spans="1:9">
      <c r="B23" s="9"/>
      <c r="C23" s="28"/>
      <c r="D23" s="9"/>
      <c r="E23" s="9"/>
      <c r="F23" s="9"/>
      <c r="G23" s="58"/>
    </row>
    <row r="24" spans="1:9">
      <c r="B24" s="50" t="s">
        <v>46</v>
      </c>
      <c r="C24" s="59"/>
      <c r="D24" s="60"/>
      <c r="E24" s="60"/>
      <c r="F24" s="60"/>
      <c r="G24" s="61"/>
    </row>
    <row r="25" spans="1:9">
      <c r="B25" s="53" t="s">
        <v>4</v>
      </c>
      <c r="C25" s="53" t="s">
        <v>42</v>
      </c>
      <c r="D25" s="53" t="s">
        <v>6</v>
      </c>
      <c r="E25" s="53" t="s">
        <v>7</v>
      </c>
      <c r="F25" s="53" t="s">
        <v>44</v>
      </c>
      <c r="G25" s="62" t="s">
        <v>47</v>
      </c>
    </row>
    <row r="26" spans="1:9">
      <c r="A26" s="49">
        <v>1</v>
      </c>
      <c r="B26" s="53">
        <f>RANK(I26,$I$26:$I$29,1)</f>
        <v>1</v>
      </c>
      <c r="C26" s="54">
        <v>2</v>
      </c>
      <c r="D26" s="55" t="str">
        <f>VLOOKUP(A26,$B$10:$H$21,3,FALSE)</f>
        <v>Kamil BEZRUČ</v>
      </c>
      <c r="E26" s="63" t="str">
        <f>VLOOKUP(A26,$B$10:$H$21,4,FALSE)</f>
        <v>HZS Moravskoslezského kraje</v>
      </c>
      <c r="F26" s="56">
        <f>VLOOKUP(A26,$B$10:$G$21,6,FALSE)</f>
        <v>14.05</v>
      </c>
      <c r="G26" s="56">
        <v>13.66</v>
      </c>
      <c r="I26">
        <f>G26+F26*0.0001</f>
        <v>13.661405</v>
      </c>
    </row>
    <row r="27" spans="1:9">
      <c r="A27" s="49">
        <v>3</v>
      </c>
      <c r="B27" s="53">
        <f>RANK(I27,$I$26:$I$29,1)</f>
        <v>2</v>
      </c>
      <c r="C27" s="54">
        <v>1</v>
      </c>
      <c r="D27" s="55" t="str">
        <f>VLOOKUP(A27,$B$10:$H$21,3,FALSE)</f>
        <v>Pavel MAŇAS</v>
      </c>
      <c r="E27" s="63" t="str">
        <f>VLOOKUP(A27,$B$10:$H$21,4,FALSE)</f>
        <v>HZS Moravskoslezského kraje</v>
      </c>
      <c r="F27" s="56">
        <f>VLOOKUP(A27,$B$10:$G$21,6,FALSE)</f>
        <v>14.4</v>
      </c>
      <c r="G27" s="56">
        <v>14.01</v>
      </c>
      <c r="I27">
        <f>G27+F27*0.0001</f>
        <v>14.01144</v>
      </c>
    </row>
    <row r="28" spans="1:9">
      <c r="A28" s="49">
        <v>2</v>
      </c>
      <c r="B28" s="53">
        <f>RANK(I28,$I$26:$I$29,1)</f>
        <v>3</v>
      </c>
      <c r="C28" s="54">
        <v>3</v>
      </c>
      <c r="D28" s="55" t="str">
        <f>VLOOKUP(A28,$B$10:$H$21,3,FALSE)</f>
        <v>Adam HRBÁČ</v>
      </c>
      <c r="E28" s="63" t="str">
        <f>VLOOKUP(A28,$B$10:$H$21,4,FALSE)</f>
        <v>HZS Moravskoslezského kraje</v>
      </c>
      <c r="F28" s="56">
        <f>VLOOKUP(A28,$B$10:$G$21,6,FALSE)</f>
        <v>14.31</v>
      </c>
      <c r="G28" s="56">
        <v>14.24</v>
      </c>
      <c r="I28">
        <f>G28+F28*0.0001</f>
        <v>14.241431</v>
      </c>
    </row>
    <row r="29" spans="1:9">
      <c r="A29" s="49">
        <v>4</v>
      </c>
      <c r="B29" s="53">
        <f>RANK(I29,$I$26:$I$29,1)</f>
        <v>4</v>
      </c>
      <c r="C29" s="54">
        <v>4</v>
      </c>
      <c r="D29" s="55" t="str">
        <f>VLOOKUP(A29,$B$10:$H$21,3,FALSE)</f>
        <v>Milan NETRVAL</v>
      </c>
      <c r="E29" s="63" t="str">
        <f>VLOOKUP(A29,$B$10:$H$21,4,FALSE)</f>
        <v>HZS Plzeňského kraje</v>
      </c>
      <c r="F29" s="56">
        <f>VLOOKUP(A29,$B$10:$G$21,6,FALSE)</f>
        <v>14.51</v>
      </c>
      <c r="G29" s="56">
        <v>20.58</v>
      </c>
      <c r="I29">
        <f>G29+F29*0.0001</f>
        <v>20.581450999999998</v>
      </c>
    </row>
  </sheetData>
  <pageMargins left="0.78740157480314965" right="0.78740157480314965" top="0.98425196850393704" bottom="0.98425196850393704" header="0.51181102362204722" footer="0.51181102362204722"/>
  <pageSetup paperSize="9" scale="12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4">
    <tabColor indexed="40"/>
  </sheetPr>
  <dimension ref="A1:H155"/>
  <sheetViews>
    <sheetView zoomScale="130" zoomScaleNormal="130" workbookViewId="0">
      <pane xSplit="1" ySplit="5" topLeftCell="B6" activePane="bottomRight" state="frozen"/>
      <selection activeCell="G26" sqref="G26"/>
      <selection pane="topRight" activeCell="G26" sqref="G26"/>
      <selection pane="bottomLeft" activeCell="G26" sqref="G26"/>
      <selection pane="bottomRight" activeCell="E3" sqref="E3"/>
    </sheetView>
  </sheetViews>
  <sheetFormatPr defaultRowHeight="12.75"/>
  <cols>
    <col min="1" max="1" width="4.5703125" hidden="1" customWidth="1"/>
    <col min="2" max="2" width="6.85546875" bestFit="1" customWidth="1"/>
    <col min="3" max="3" width="4.5703125" bestFit="1" customWidth="1"/>
    <col min="4" max="4" width="21" bestFit="1" customWidth="1"/>
    <col min="5" max="5" width="26.85546875" customWidth="1"/>
  </cols>
  <sheetData>
    <row r="1" spans="1:8" ht="15.75">
      <c r="C1" s="1"/>
      <c r="E1" s="2" t="s">
        <v>0</v>
      </c>
      <c r="F1" s="1"/>
      <c r="G1" s="1"/>
    </row>
    <row r="2" spans="1:8">
      <c r="C2" s="1"/>
      <c r="E2" s="3" t="s">
        <v>1</v>
      </c>
      <c r="F2" s="1"/>
      <c r="G2" s="1"/>
    </row>
    <row r="3" spans="1:8">
      <c r="C3" s="1"/>
      <c r="E3" s="1" t="s">
        <v>2</v>
      </c>
      <c r="F3" s="1"/>
      <c r="G3" s="1"/>
    </row>
    <row r="4" spans="1:8">
      <c r="C4" s="1"/>
      <c r="E4" s="4"/>
      <c r="F4" s="1"/>
      <c r="G4" s="1"/>
    </row>
    <row r="5" spans="1:8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5" t="s">
        <v>10</v>
      </c>
    </row>
    <row r="6" spans="1:8">
      <c r="A6">
        <v>1</v>
      </c>
      <c r="B6" s="7">
        <f>VLOOKUP(A6,[1]věž!$A$7:$K$156,3,FALSE)</f>
        <v>1</v>
      </c>
      <c r="C6" s="7">
        <f>VLOOKUP(A6,[1]věž!$A$7:$K$156,5,FALSE)</f>
        <v>65</v>
      </c>
      <c r="D6" s="7" t="str">
        <f>VLOOKUP(A6,[1]věž!$A$7:$K$156,7,FALSE)</f>
        <v>Karel RYL</v>
      </c>
      <c r="E6" s="7" t="str">
        <f>VLOOKUP(A6,[1]věž!$A$7:$K$156,8,FALSE)</f>
        <v>HZS Moravskoslezského kraje</v>
      </c>
      <c r="F6" s="8">
        <f>VLOOKUP(A6,[1]věž!$A$7:$K$156,9,FALSE)</f>
        <v>13.83</v>
      </c>
      <c r="G6" s="8">
        <f>VLOOKUP(A6,[1]věž!$A$7:$K$156,10,FALSE)</f>
        <v>13.63</v>
      </c>
      <c r="H6" s="8">
        <f>VLOOKUP(A6,[1]věž!$A$7:$K$156,11,FALSE)</f>
        <v>13.63</v>
      </c>
    </row>
    <row r="7" spans="1:8">
      <c r="A7">
        <v>2</v>
      </c>
      <c r="B7" s="7">
        <f>VLOOKUP(A7,[1]věž!$A$7:$K$156,3,FALSE)</f>
        <v>2</v>
      </c>
      <c r="C7" s="7">
        <f>VLOOKUP(A7,[1]věž!$A$7:$K$156,5,FALSE)</f>
        <v>75</v>
      </c>
      <c r="D7" s="7" t="str">
        <f>VLOOKUP(A7,[1]věž!$A$7:$K$156,7,FALSE)</f>
        <v>Jakub PĚKNÝ</v>
      </c>
      <c r="E7" s="7" t="str">
        <f>VLOOKUP(A7,[1]věž!$A$7:$K$156,8,FALSE)</f>
        <v>HZS Ústeckého kraje</v>
      </c>
      <c r="F7" s="8">
        <f>VLOOKUP(A7,[1]věž!$A$7:$K$156,9,FALSE)</f>
        <v>15.09</v>
      </c>
      <c r="G7" s="8">
        <f>VLOOKUP(A7,[1]věž!$A$7:$K$156,10,FALSE)</f>
        <v>13.67</v>
      </c>
      <c r="H7" s="8">
        <f>VLOOKUP(A7,[1]věž!$A$7:$K$156,11,FALSE)</f>
        <v>13.67</v>
      </c>
    </row>
    <row r="8" spans="1:8">
      <c r="A8">
        <v>3</v>
      </c>
      <c r="B8" s="7">
        <f>VLOOKUP(A8,[1]věž!$A$7:$K$156,3,FALSE)</f>
        <v>3</v>
      </c>
      <c r="C8" s="7">
        <f>VLOOKUP(A8,[1]věž!$A$7:$K$156,5,FALSE)</f>
        <v>61</v>
      </c>
      <c r="D8" s="7" t="str">
        <f>VLOOKUP(A8,[1]věž!$A$7:$K$156,7,FALSE)</f>
        <v>Kamil BEZRUČ</v>
      </c>
      <c r="E8" s="7" t="str">
        <f>VLOOKUP(A8,[1]věž!$A$7:$K$156,8,FALSE)</f>
        <v>HZS Moravskoslezského kraje</v>
      </c>
      <c r="F8" s="8">
        <f>VLOOKUP(A8,[1]věž!$A$7:$K$156,9,FALSE)</f>
        <v>14.09</v>
      </c>
      <c r="G8" s="8">
        <f>VLOOKUP(A8,[1]věž!$A$7:$K$156,10,FALSE)</f>
        <v>99.99</v>
      </c>
      <c r="H8" s="8">
        <f>VLOOKUP(A8,[1]věž!$A$7:$K$156,11,FALSE)</f>
        <v>14.09</v>
      </c>
    </row>
    <row r="9" spans="1:8">
      <c r="A9">
        <v>4</v>
      </c>
      <c r="B9" s="7">
        <f>VLOOKUP(A9,[1]věž!$A$7:$K$156,3,FALSE)</f>
        <v>4</v>
      </c>
      <c r="C9" s="7">
        <f>VLOOKUP(A9,[1]věž!$A$7:$K$156,5,FALSE)</f>
        <v>66</v>
      </c>
      <c r="D9" s="7" t="str">
        <f>VLOOKUP(A9,[1]věž!$A$7:$K$156,7,FALSE)</f>
        <v>Pavel MAŇAS</v>
      </c>
      <c r="E9" s="7" t="str">
        <f>VLOOKUP(A9,[1]věž!$A$7:$K$156,8,FALSE)</f>
        <v>HZS Moravskoslezského kraje</v>
      </c>
      <c r="F9" s="8">
        <f>VLOOKUP(A9,[1]věž!$A$7:$K$156,9,FALSE)</f>
        <v>14.26</v>
      </c>
      <c r="G9" s="8">
        <f>VLOOKUP(A9,[1]věž!$A$7:$K$156,10,FALSE)</f>
        <v>14.27</v>
      </c>
      <c r="H9" s="8">
        <f>VLOOKUP(A9,[1]věž!$A$7:$K$156,11,FALSE)</f>
        <v>14.26</v>
      </c>
    </row>
    <row r="10" spans="1:8">
      <c r="A10">
        <v>5</v>
      </c>
      <c r="B10" s="7">
        <f>VLOOKUP(A10,[1]věž!$A$7:$K$156,3,FALSE)</f>
        <v>5</v>
      </c>
      <c r="C10" s="7">
        <f>VLOOKUP(A10,[1]věž!$A$7:$K$156,5,FALSE)</f>
        <v>9</v>
      </c>
      <c r="D10" s="7" t="str">
        <f>VLOOKUP(A10,[1]věž!$A$7:$K$156,7,FALSE)</f>
        <v>Jan HOPP</v>
      </c>
      <c r="E10" s="7" t="str">
        <f>VLOOKUP(A10,[1]věž!$A$7:$K$156,8,FALSE)</f>
        <v>HZS hlavního města Prahy</v>
      </c>
      <c r="F10" s="8">
        <f>VLOOKUP(A10,[1]věž!$A$7:$K$156,9,FALSE)</f>
        <v>14.38</v>
      </c>
      <c r="G10" s="8">
        <f>VLOOKUP(A10,[1]věž!$A$7:$K$156,10,FALSE)</f>
        <v>14.73</v>
      </c>
      <c r="H10" s="8">
        <f>VLOOKUP(A10,[1]věž!$A$7:$K$156,11,FALSE)</f>
        <v>14.38</v>
      </c>
    </row>
    <row r="11" spans="1:8">
      <c r="A11">
        <v>6</v>
      </c>
      <c r="B11" s="7">
        <f>VLOOKUP(A11,[1]věž!$A$7:$K$156,3,FALSE)</f>
        <v>6</v>
      </c>
      <c r="C11" s="7">
        <f>VLOOKUP(A11,[1]věž!$A$7:$K$156,5,FALSE)</f>
        <v>138</v>
      </c>
      <c r="D11" s="7" t="str">
        <f>VLOOKUP(A11,[1]věž!$A$7:$K$156,7,FALSE)</f>
        <v>Milan NETRVAL</v>
      </c>
      <c r="E11" s="7" t="str">
        <f>VLOOKUP(A11,[1]věž!$A$7:$K$156,8,FALSE)</f>
        <v>HZS Plzeňského kraje</v>
      </c>
      <c r="F11" s="8">
        <f>VLOOKUP(A11,[1]věž!$A$7:$K$156,9,FALSE)</f>
        <v>14.61</v>
      </c>
      <c r="G11" s="8">
        <f>VLOOKUP(A11,[1]věž!$A$7:$K$156,10,FALSE)</f>
        <v>14.45</v>
      </c>
      <c r="H11" s="8">
        <f>VLOOKUP(A11,[1]věž!$A$7:$K$156,11,FALSE)</f>
        <v>14.45</v>
      </c>
    </row>
    <row r="12" spans="1:8">
      <c r="A12">
        <v>7</v>
      </c>
      <c r="B12" s="7">
        <f>VLOOKUP(A12,[1]věž!$A$7:$K$156,3,FALSE)</f>
        <v>7</v>
      </c>
      <c r="C12" s="7">
        <f>VLOOKUP(A12,[1]věž!$A$7:$K$156,5,FALSE)</f>
        <v>64</v>
      </c>
      <c r="D12" s="7" t="str">
        <f>VLOOKUP(A12,[1]věž!$A$7:$K$156,7,FALSE)</f>
        <v>Adam HRBÁČ</v>
      </c>
      <c r="E12" s="7" t="str">
        <f>VLOOKUP(A12,[1]věž!$A$7:$K$156,8,FALSE)</f>
        <v>HZS Moravskoslezského kraje</v>
      </c>
      <c r="F12" s="8">
        <f>VLOOKUP(A12,[1]věž!$A$7:$K$156,9,FALSE)</f>
        <v>14.86</v>
      </c>
      <c r="G12" s="8">
        <f>VLOOKUP(A12,[1]věž!$A$7:$K$156,10,FALSE)</f>
        <v>14.58</v>
      </c>
      <c r="H12" s="8">
        <f>VLOOKUP(A12,[1]věž!$A$7:$K$156,11,FALSE)</f>
        <v>14.58</v>
      </c>
    </row>
    <row r="13" spans="1:8">
      <c r="A13">
        <v>8</v>
      </c>
      <c r="B13" s="7">
        <f>VLOOKUP(A13,[1]věž!$A$7:$K$156,3,FALSE)</f>
        <v>8</v>
      </c>
      <c r="C13" s="7">
        <f>VLOOKUP(A13,[1]věž!$A$7:$K$156,5,FALSE)</f>
        <v>92</v>
      </c>
      <c r="D13" s="7" t="str">
        <f>VLOOKUP(A13,[1]věž!$A$7:$K$156,7,FALSE)</f>
        <v>Jaroslav ŽITNÝ</v>
      </c>
      <c r="E13" s="7" t="str">
        <f>VLOOKUP(A13,[1]věž!$A$7:$K$156,8,FALSE)</f>
        <v>HZS Olomouckého kraje</v>
      </c>
      <c r="F13" s="8">
        <f>VLOOKUP(A13,[1]věž!$A$7:$K$156,9,FALSE)</f>
        <v>15.89</v>
      </c>
      <c r="G13" s="8">
        <f>VLOOKUP(A13,[1]věž!$A$7:$K$156,10,FALSE)</f>
        <v>14.63</v>
      </c>
      <c r="H13" s="8">
        <f>VLOOKUP(A13,[1]věž!$A$7:$K$156,11,FALSE)</f>
        <v>14.63</v>
      </c>
    </row>
    <row r="14" spans="1:8">
      <c r="A14">
        <v>9</v>
      </c>
      <c r="B14" s="7">
        <f>VLOOKUP(A14,[1]věž!$A$7:$K$156,3,FALSE)</f>
        <v>9</v>
      </c>
      <c r="C14" s="7">
        <f>VLOOKUP(A14,[1]věž!$A$7:$K$156,5,FALSE)</f>
        <v>67</v>
      </c>
      <c r="D14" s="7" t="str">
        <f>VLOOKUP(A14,[1]věž!$A$7:$K$156,7,FALSE)</f>
        <v>Pavel KRPEC</v>
      </c>
      <c r="E14" s="7" t="str">
        <f>VLOOKUP(A14,[1]věž!$A$7:$K$156,8,FALSE)</f>
        <v>HZS Moravskoslezského kraje</v>
      </c>
      <c r="F14" s="8">
        <f>VLOOKUP(A14,[1]věž!$A$7:$K$156,9,FALSE)</f>
        <v>19.13</v>
      </c>
      <c r="G14" s="8">
        <f>VLOOKUP(A14,[1]věž!$A$7:$K$156,10,FALSE)</f>
        <v>14.63</v>
      </c>
      <c r="H14" s="8">
        <f>VLOOKUP(A14,[1]věž!$A$7:$K$156,11,FALSE)</f>
        <v>14.63</v>
      </c>
    </row>
    <row r="15" spans="1:8">
      <c r="A15">
        <v>10</v>
      </c>
      <c r="B15" s="7">
        <f>VLOOKUP(A15,[1]věž!$A$7:$K$156,3,FALSE)</f>
        <v>10</v>
      </c>
      <c r="C15" s="7">
        <f>VLOOKUP(A15,[1]věž!$A$7:$K$156,5,FALSE)</f>
        <v>118</v>
      </c>
      <c r="D15" s="7" t="str">
        <f>VLOOKUP(A15,[1]věž!$A$7:$K$156,7,FALSE)</f>
        <v>Václav NOVOTNÝ</v>
      </c>
      <c r="E15" s="7" t="str">
        <f>VLOOKUP(A15,[1]věž!$A$7:$K$156,8,FALSE)</f>
        <v>HZS Královéhradeckého kraje</v>
      </c>
      <c r="F15" s="8">
        <f>VLOOKUP(A15,[1]věž!$A$7:$K$156,9,FALSE)</f>
        <v>15.82</v>
      </c>
      <c r="G15" s="8">
        <f>VLOOKUP(A15,[1]věž!$A$7:$K$156,10,FALSE)</f>
        <v>14.66</v>
      </c>
      <c r="H15" s="8">
        <f>VLOOKUP(A15,[1]věž!$A$7:$K$156,11,FALSE)</f>
        <v>14.66</v>
      </c>
    </row>
    <row r="16" spans="1:8">
      <c r="A16">
        <v>11</v>
      </c>
      <c r="B16" s="7">
        <f>VLOOKUP(A16,[1]věž!$A$7:$K$156,3,FALSE)</f>
        <v>11</v>
      </c>
      <c r="C16" s="7">
        <f>VLOOKUP(A16,[1]věž!$A$7:$K$156,5,FALSE)</f>
        <v>57</v>
      </c>
      <c r="D16" s="7" t="str">
        <f>VLOOKUP(A16,[1]věž!$A$7:$K$156,7,FALSE)</f>
        <v>Martin STUCHLÍK</v>
      </c>
      <c r="E16" s="7" t="str">
        <f>VLOOKUP(A16,[1]věž!$A$7:$K$156,8,FALSE)</f>
        <v>HZS kraje Vysočina</v>
      </c>
      <c r="F16" s="8">
        <f>VLOOKUP(A16,[1]věž!$A$7:$K$156,9,FALSE)</f>
        <v>14.67</v>
      </c>
      <c r="G16" s="8">
        <f>VLOOKUP(A16,[1]věž!$A$7:$K$156,10,FALSE)</f>
        <v>99.99</v>
      </c>
      <c r="H16" s="8">
        <f>VLOOKUP(A16,[1]věž!$A$7:$K$156,11,FALSE)</f>
        <v>14.67</v>
      </c>
    </row>
    <row r="17" spans="1:8">
      <c r="A17">
        <v>12</v>
      </c>
      <c r="B17" s="7">
        <f>VLOOKUP(A17,[1]věž!$A$7:$K$156,3,FALSE)</f>
        <v>12</v>
      </c>
      <c r="C17" s="7">
        <f>VLOOKUP(A17,[1]věž!$A$7:$K$156,5,FALSE)</f>
        <v>62</v>
      </c>
      <c r="D17" s="7" t="str">
        <f>VLOOKUP(A17,[1]věž!$A$7:$K$156,7,FALSE)</f>
        <v>David DOPIRÁK</v>
      </c>
      <c r="E17" s="7" t="str">
        <f>VLOOKUP(A17,[1]věž!$A$7:$K$156,8,FALSE)</f>
        <v>HZS Moravskoslezského kraje</v>
      </c>
      <c r="F17" s="8">
        <f>VLOOKUP(A17,[1]věž!$A$7:$K$156,9,FALSE)</f>
        <v>17.010000000000002</v>
      </c>
      <c r="G17" s="8">
        <f>VLOOKUP(A17,[1]věž!$A$7:$K$156,10,FALSE)</f>
        <v>14.68</v>
      </c>
      <c r="H17" s="8">
        <f>VLOOKUP(A17,[1]věž!$A$7:$K$156,11,FALSE)</f>
        <v>14.68</v>
      </c>
    </row>
    <row r="18" spans="1:8">
      <c r="A18">
        <v>13</v>
      </c>
      <c r="B18" s="7">
        <f>VLOOKUP(A18,[1]věž!$A$7:$K$156,3,FALSE)</f>
        <v>13</v>
      </c>
      <c r="C18" s="7">
        <f>VLOOKUP(A18,[1]věž!$A$7:$K$156,5,FALSE)</f>
        <v>55</v>
      </c>
      <c r="D18" s="7" t="str">
        <f>VLOOKUP(A18,[1]věž!$A$7:$K$156,7,FALSE)</f>
        <v>Vojtěch FILA</v>
      </c>
      <c r="E18" s="7" t="str">
        <f>VLOOKUP(A18,[1]věž!$A$7:$K$156,8,FALSE)</f>
        <v>HZS kraje Vysočina</v>
      </c>
      <c r="F18" s="8">
        <f>VLOOKUP(A18,[1]věž!$A$7:$K$156,9,FALSE)</f>
        <v>14.96</v>
      </c>
      <c r="G18" s="8">
        <f>VLOOKUP(A18,[1]věž!$A$7:$K$156,10,FALSE)</f>
        <v>14.7</v>
      </c>
      <c r="H18" s="8">
        <f>VLOOKUP(A18,[1]věž!$A$7:$K$156,11,FALSE)</f>
        <v>14.7</v>
      </c>
    </row>
    <row r="19" spans="1:8">
      <c r="A19">
        <v>14</v>
      </c>
      <c r="B19" s="7">
        <f>VLOOKUP(A19,[1]věž!$A$7:$K$156,3,FALSE)</f>
        <v>14</v>
      </c>
      <c r="C19" s="7">
        <f>VLOOKUP(A19,[1]věž!$A$7:$K$156,5,FALSE)</f>
        <v>140</v>
      </c>
      <c r="D19" s="7" t="str">
        <f>VLOOKUP(A19,[1]věž!$A$7:$K$156,7,FALSE)</f>
        <v>Jindřich HARASIMOVIČ</v>
      </c>
      <c r="E19" s="7" t="str">
        <f>VLOOKUP(A19,[1]věž!$A$7:$K$156,8,FALSE)</f>
        <v>HZS Plzeňského kraje</v>
      </c>
      <c r="F19" s="8">
        <f>VLOOKUP(A19,[1]věž!$A$7:$K$156,9,FALSE)</f>
        <v>14.92</v>
      </c>
      <c r="G19" s="8">
        <f>VLOOKUP(A19,[1]věž!$A$7:$K$156,10,FALSE)</f>
        <v>14.74</v>
      </c>
      <c r="H19" s="8">
        <f>VLOOKUP(A19,[1]věž!$A$7:$K$156,11,FALSE)</f>
        <v>14.74</v>
      </c>
    </row>
    <row r="20" spans="1:8">
      <c r="A20">
        <v>15</v>
      </c>
      <c r="B20" s="7">
        <f>VLOOKUP(A20,[1]věž!$A$7:$K$156,3,FALSE)</f>
        <v>15</v>
      </c>
      <c r="C20" s="7">
        <f>VLOOKUP(A20,[1]věž!$A$7:$K$156,5,FALSE)</f>
        <v>114</v>
      </c>
      <c r="D20" s="7" t="str">
        <f>VLOOKUP(A20,[1]věž!$A$7:$K$156,7,FALSE)</f>
        <v>Petr MAŘAN</v>
      </c>
      <c r="E20" s="7" t="str">
        <f>VLOOKUP(A20,[1]věž!$A$7:$K$156,8,FALSE)</f>
        <v>HZS Královéhradeckého kraje</v>
      </c>
      <c r="F20" s="8">
        <f>VLOOKUP(A20,[1]věž!$A$7:$K$156,9,FALSE)</f>
        <v>15.18</v>
      </c>
      <c r="G20" s="8">
        <f>VLOOKUP(A20,[1]věž!$A$7:$K$156,10,FALSE)</f>
        <v>14.84</v>
      </c>
      <c r="H20" s="8">
        <f>VLOOKUP(A20,[1]věž!$A$7:$K$156,11,FALSE)</f>
        <v>14.84</v>
      </c>
    </row>
    <row r="21" spans="1:8">
      <c r="A21">
        <v>16</v>
      </c>
      <c r="B21" s="7">
        <f>VLOOKUP(A21,[1]věž!$A$7:$K$156,3,FALSE)</f>
        <v>16</v>
      </c>
      <c r="C21" s="7">
        <f>VLOOKUP(A21,[1]věž!$A$7:$K$156,5,FALSE)</f>
        <v>131</v>
      </c>
      <c r="D21" s="7" t="str">
        <f>VLOOKUP(A21,[1]věž!$A$7:$K$156,7,FALSE)</f>
        <v>Martin ROHÁČ</v>
      </c>
      <c r="E21" s="7" t="str">
        <f>VLOOKUP(A21,[1]věž!$A$7:$K$156,8,FALSE)</f>
        <v>HZS Plzeňského kraje</v>
      </c>
      <c r="F21" s="8">
        <f>VLOOKUP(A21,[1]věž!$A$7:$K$156,9,FALSE)</f>
        <v>15.35</v>
      </c>
      <c r="G21" s="8">
        <f>VLOOKUP(A21,[1]věž!$A$7:$K$156,10,FALSE)</f>
        <v>14.87</v>
      </c>
      <c r="H21" s="8">
        <f>VLOOKUP(A21,[1]věž!$A$7:$K$156,11,FALSE)</f>
        <v>14.87</v>
      </c>
    </row>
    <row r="22" spans="1:8">
      <c r="A22">
        <v>17</v>
      </c>
      <c r="B22" s="7">
        <f>VLOOKUP(A22,[1]věž!$A$7:$K$156,3,FALSE)</f>
        <v>17</v>
      </c>
      <c r="C22" s="7">
        <f>VLOOKUP(A22,[1]věž!$A$7:$K$156,5,FALSE)</f>
        <v>147</v>
      </c>
      <c r="D22" s="7" t="str">
        <f>VLOOKUP(A22,[1]věž!$A$7:$K$156,7,FALSE)</f>
        <v>Jan JEŽEK</v>
      </c>
      <c r="E22" s="7" t="str">
        <f>VLOOKUP(A22,[1]věž!$A$7:$K$156,8,FALSE)</f>
        <v>HZS Jihočeského kraje</v>
      </c>
      <c r="F22" s="8">
        <f>VLOOKUP(A22,[1]věž!$A$7:$K$156,9,FALSE)</f>
        <v>16.399999999999999</v>
      </c>
      <c r="G22" s="8">
        <f>VLOOKUP(A22,[1]věž!$A$7:$K$156,10,FALSE)</f>
        <v>14.95</v>
      </c>
      <c r="H22" s="8">
        <f>VLOOKUP(A22,[1]věž!$A$7:$K$156,11,FALSE)</f>
        <v>14.95</v>
      </c>
    </row>
    <row r="23" spans="1:8">
      <c r="A23">
        <v>18</v>
      </c>
      <c r="B23" s="7">
        <f>VLOOKUP(A23,[1]věž!$A$7:$K$156,3,FALSE)</f>
        <v>18</v>
      </c>
      <c r="C23" s="7">
        <f>VLOOKUP(A23,[1]věž!$A$7:$K$156,5,FALSE)</f>
        <v>124</v>
      </c>
      <c r="D23" s="7" t="str">
        <f>VLOOKUP(A23,[1]věž!$A$7:$K$156,7,FALSE)</f>
        <v>Milan TŮMA</v>
      </c>
      <c r="E23" s="7" t="str">
        <f>VLOOKUP(A23,[1]věž!$A$7:$K$156,8,FALSE)</f>
        <v>HZS Středočeského kraje</v>
      </c>
      <c r="F23" s="8">
        <f>VLOOKUP(A23,[1]věž!$A$7:$K$156,9,FALSE)</f>
        <v>16.03</v>
      </c>
      <c r="G23" s="8">
        <f>VLOOKUP(A23,[1]věž!$A$7:$K$156,10,FALSE)</f>
        <v>14.96</v>
      </c>
      <c r="H23" s="8">
        <f>VLOOKUP(A23,[1]věž!$A$7:$K$156,11,FALSE)</f>
        <v>14.96</v>
      </c>
    </row>
    <row r="24" spans="1:8">
      <c r="A24">
        <v>19</v>
      </c>
      <c r="B24" s="7">
        <f>VLOOKUP(A24,[1]věž!$A$7:$K$156,3,FALSE)</f>
        <v>19</v>
      </c>
      <c r="C24" s="7">
        <f>VLOOKUP(A24,[1]věž!$A$7:$K$156,5,FALSE)</f>
        <v>13</v>
      </c>
      <c r="D24" s="7" t="str">
        <f>VLOOKUP(A24,[1]věž!$A$7:$K$156,7,FALSE)</f>
        <v>Jan VRÁBLÍK</v>
      </c>
      <c r="E24" s="7" t="str">
        <f>VLOOKUP(A24,[1]věž!$A$7:$K$156,8,FALSE)</f>
        <v>HZS Zlínského kraje</v>
      </c>
      <c r="F24" s="8">
        <f>VLOOKUP(A24,[1]věž!$A$7:$K$156,9,FALSE)</f>
        <v>19.760000000000002</v>
      </c>
      <c r="G24" s="8">
        <f>VLOOKUP(A24,[1]věž!$A$7:$K$156,10,FALSE)</f>
        <v>15.01</v>
      </c>
      <c r="H24" s="8">
        <f>VLOOKUP(A24,[1]věž!$A$7:$K$156,11,FALSE)</f>
        <v>15.01</v>
      </c>
    </row>
    <row r="25" spans="1:8">
      <c r="A25">
        <v>20</v>
      </c>
      <c r="B25" s="7">
        <f>VLOOKUP(A25,[1]věž!$A$7:$K$156,3,FALSE)</f>
        <v>20</v>
      </c>
      <c r="C25" s="7">
        <f>VLOOKUP(A25,[1]věž!$A$7:$K$156,5,FALSE)</f>
        <v>54</v>
      </c>
      <c r="D25" s="7" t="str">
        <f>VLOOKUP(A25,[1]věž!$A$7:$K$156,7,FALSE)</f>
        <v>Lukáš HONS</v>
      </c>
      <c r="E25" s="7" t="str">
        <f>VLOOKUP(A25,[1]věž!$A$7:$K$156,8,FALSE)</f>
        <v>HZS kraje Vysočina</v>
      </c>
      <c r="F25" s="8">
        <f>VLOOKUP(A25,[1]věž!$A$7:$K$156,9,FALSE)</f>
        <v>15.31</v>
      </c>
      <c r="G25" s="8">
        <f>VLOOKUP(A25,[1]věž!$A$7:$K$156,10,FALSE)</f>
        <v>15.04</v>
      </c>
      <c r="H25" s="8">
        <f>VLOOKUP(A25,[1]věž!$A$7:$K$156,11,FALSE)</f>
        <v>15.04</v>
      </c>
    </row>
    <row r="26" spans="1:8">
      <c r="A26">
        <v>21</v>
      </c>
      <c r="B26" s="7">
        <f>VLOOKUP(A26,[1]věž!$A$7:$K$156,3,FALSE)</f>
        <v>21</v>
      </c>
      <c r="C26" s="7">
        <f>VLOOKUP(A26,[1]věž!$A$7:$K$156,5,FALSE)</f>
        <v>11</v>
      </c>
      <c r="D26" s="7" t="str">
        <f>VLOOKUP(A26,[1]věž!$A$7:$K$156,7,FALSE)</f>
        <v>Marek TYKAL</v>
      </c>
      <c r="E26" s="7" t="str">
        <f>VLOOKUP(A26,[1]věž!$A$7:$K$156,8,FALSE)</f>
        <v>HZS Zlínského kraje</v>
      </c>
      <c r="F26" s="8">
        <f>VLOOKUP(A26,[1]věž!$A$7:$K$156,9,FALSE)</f>
        <v>17.489999999999998</v>
      </c>
      <c r="G26" s="8">
        <f>VLOOKUP(A26,[1]věž!$A$7:$K$156,10,FALSE)</f>
        <v>15.08</v>
      </c>
      <c r="H26" s="8">
        <f>VLOOKUP(A26,[1]věž!$A$7:$K$156,11,FALSE)</f>
        <v>15.08</v>
      </c>
    </row>
    <row r="27" spans="1:8">
      <c r="A27">
        <v>22</v>
      </c>
      <c r="B27" s="7">
        <f>VLOOKUP(A27,[1]věž!$A$7:$K$156,3,FALSE)</f>
        <v>22</v>
      </c>
      <c r="C27" s="7">
        <f>VLOOKUP(A27,[1]věž!$A$7:$K$156,5,FALSE)</f>
        <v>52</v>
      </c>
      <c r="D27" s="7" t="str">
        <f>VLOOKUP(A27,[1]věž!$A$7:$K$156,7,FALSE)</f>
        <v>Pavel HNÍZDIL</v>
      </c>
      <c r="E27" s="7" t="str">
        <f>VLOOKUP(A27,[1]věž!$A$7:$K$156,8,FALSE)</f>
        <v>HZS kraje Vysočina</v>
      </c>
      <c r="F27" s="8">
        <f>VLOOKUP(A27,[1]věž!$A$7:$K$156,9,FALSE)</f>
        <v>15.26</v>
      </c>
      <c r="G27" s="8">
        <f>VLOOKUP(A27,[1]věž!$A$7:$K$156,10,FALSE)</f>
        <v>15.09</v>
      </c>
      <c r="H27" s="8">
        <f>VLOOKUP(A27,[1]věž!$A$7:$K$156,11,FALSE)</f>
        <v>15.09</v>
      </c>
    </row>
    <row r="28" spans="1:8">
      <c r="A28">
        <v>23</v>
      </c>
      <c r="B28" s="7">
        <f>VLOOKUP(A28,[1]věž!$A$7:$K$156,3,FALSE)</f>
        <v>23</v>
      </c>
      <c r="C28" s="7">
        <f>VLOOKUP(A28,[1]věž!$A$7:$K$156,5,FALSE)</f>
        <v>51</v>
      </c>
      <c r="D28" s="7" t="str">
        <f>VLOOKUP(A28,[1]věž!$A$7:$K$156,7,FALSE)</f>
        <v>Pavel KUBÁT</v>
      </c>
      <c r="E28" s="7" t="str">
        <f>VLOOKUP(A28,[1]věž!$A$7:$K$156,8,FALSE)</f>
        <v>HZS kraje Vysočina</v>
      </c>
      <c r="F28" s="8">
        <f>VLOOKUP(A28,[1]věž!$A$7:$K$156,9,FALSE)</f>
        <v>16.78</v>
      </c>
      <c r="G28" s="8">
        <f>VLOOKUP(A28,[1]věž!$A$7:$K$156,10,FALSE)</f>
        <v>15.09</v>
      </c>
      <c r="H28" s="8">
        <f>VLOOKUP(A28,[1]věž!$A$7:$K$156,11,FALSE)</f>
        <v>15.09</v>
      </c>
    </row>
    <row r="29" spans="1:8">
      <c r="A29">
        <v>24</v>
      </c>
      <c r="B29" s="7">
        <f>VLOOKUP(A29,[1]věž!$A$7:$K$156,3,FALSE)</f>
        <v>24</v>
      </c>
      <c r="C29" s="7">
        <f>VLOOKUP(A29,[1]věž!$A$7:$K$156,5,FALSE)</f>
        <v>39</v>
      </c>
      <c r="D29" s="7" t="str">
        <f>VLOOKUP(A29,[1]věž!$A$7:$K$156,7,FALSE)</f>
        <v>Jaroslav ZHOŘ</v>
      </c>
      <c r="E29" s="7" t="str">
        <f>VLOOKUP(A29,[1]věž!$A$7:$K$156,8,FALSE)</f>
        <v>HZS Jihomoravského kraje</v>
      </c>
      <c r="F29" s="8">
        <f>VLOOKUP(A29,[1]věž!$A$7:$K$156,9,FALSE)</f>
        <v>15.87</v>
      </c>
      <c r="G29" s="8">
        <f>VLOOKUP(A29,[1]věž!$A$7:$K$156,10,FALSE)</f>
        <v>15.15</v>
      </c>
      <c r="H29" s="8">
        <f>VLOOKUP(A29,[1]věž!$A$7:$K$156,11,FALSE)</f>
        <v>15.15</v>
      </c>
    </row>
    <row r="30" spans="1:8">
      <c r="A30">
        <v>25</v>
      </c>
      <c r="B30" s="7">
        <f>VLOOKUP(A30,[1]věž!$A$7:$K$156,3,FALSE)</f>
        <v>25</v>
      </c>
      <c r="C30" s="7">
        <f>VLOOKUP(A30,[1]věž!$A$7:$K$156,5,FALSE)</f>
        <v>132</v>
      </c>
      <c r="D30" s="7" t="str">
        <f>VLOOKUP(A30,[1]věž!$A$7:$K$156,7,FALSE)</f>
        <v>Jan HŮLA</v>
      </c>
      <c r="E30" s="7" t="str">
        <f>VLOOKUP(A30,[1]věž!$A$7:$K$156,8,FALSE)</f>
        <v>HZS Plzeňského kraje</v>
      </c>
      <c r="F30" s="8">
        <f>VLOOKUP(A30,[1]věž!$A$7:$K$156,9,FALSE)</f>
        <v>15.15</v>
      </c>
      <c r="G30" s="8">
        <f>VLOOKUP(A30,[1]věž!$A$7:$K$156,10,FALSE)</f>
        <v>99.99</v>
      </c>
      <c r="H30" s="8">
        <f>VLOOKUP(A30,[1]věž!$A$7:$K$156,11,FALSE)</f>
        <v>15.15</v>
      </c>
    </row>
    <row r="31" spans="1:8">
      <c r="A31">
        <v>26</v>
      </c>
      <c r="B31" s="7">
        <f>VLOOKUP(A31,[1]věž!$A$7:$K$156,3,FALSE)</f>
        <v>26</v>
      </c>
      <c r="C31" s="7">
        <f>VLOOKUP(A31,[1]věž!$A$7:$K$156,5,FALSE)</f>
        <v>53</v>
      </c>
      <c r="D31" s="7" t="str">
        <f>VLOOKUP(A31,[1]věž!$A$7:$K$156,7,FALSE)</f>
        <v>Michal ČEKAL</v>
      </c>
      <c r="E31" s="7" t="str">
        <f>VLOOKUP(A31,[1]věž!$A$7:$K$156,8,FALSE)</f>
        <v>HZS kraje Vysočina</v>
      </c>
      <c r="F31" s="8">
        <f>VLOOKUP(A31,[1]věž!$A$7:$K$156,9,FALSE)</f>
        <v>15.19</v>
      </c>
      <c r="G31" s="8">
        <f>VLOOKUP(A31,[1]věž!$A$7:$K$156,10,FALSE)</f>
        <v>15.8</v>
      </c>
      <c r="H31" s="8">
        <f>VLOOKUP(A31,[1]věž!$A$7:$K$156,11,FALSE)</f>
        <v>15.19</v>
      </c>
    </row>
    <row r="32" spans="1:8">
      <c r="A32">
        <v>27</v>
      </c>
      <c r="B32" s="7">
        <f>VLOOKUP(A32,[1]věž!$A$7:$K$156,3,FALSE)</f>
        <v>27</v>
      </c>
      <c r="C32" s="7">
        <f>VLOOKUP(A32,[1]věž!$A$7:$K$156,5,FALSE)</f>
        <v>142</v>
      </c>
      <c r="D32" s="7" t="str">
        <f>VLOOKUP(A32,[1]věž!$A$7:$K$156,7,FALSE)</f>
        <v>Radim ŠVEHLA</v>
      </c>
      <c r="E32" s="7" t="str">
        <f>VLOOKUP(A32,[1]věž!$A$7:$K$156,8,FALSE)</f>
        <v>HZS Jihočeského kraje</v>
      </c>
      <c r="F32" s="8">
        <f>VLOOKUP(A32,[1]věž!$A$7:$K$156,9,FALSE)</f>
        <v>15.46</v>
      </c>
      <c r="G32" s="8">
        <f>VLOOKUP(A32,[1]věž!$A$7:$K$156,10,FALSE)</f>
        <v>15.2</v>
      </c>
      <c r="H32" s="8">
        <f>VLOOKUP(A32,[1]věž!$A$7:$K$156,11,FALSE)</f>
        <v>15.2</v>
      </c>
    </row>
    <row r="33" spans="1:8">
      <c r="A33">
        <v>28</v>
      </c>
      <c r="B33" s="7">
        <f>VLOOKUP(A33,[1]věž!$A$7:$K$156,3,FALSE)</f>
        <v>28</v>
      </c>
      <c r="C33" s="7">
        <f>VLOOKUP(A33,[1]věž!$A$7:$K$156,5,FALSE)</f>
        <v>12</v>
      </c>
      <c r="D33" s="7" t="str">
        <f>VLOOKUP(A33,[1]věž!$A$7:$K$156,7,FALSE)</f>
        <v>Petr KYNĚRA</v>
      </c>
      <c r="E33" s="7" t="str">
        <f>VLOOKUP(A33,[1]věž!$A$7:$K$156,8,FALSE)</f>
        <v>HZS Zlínského kraje</v>
      </c>
      <c r="F33" s="8">
        <f>VLOOKUP(A33,[1]věž!$A$7:$K$156,9,FALSE)</f>
        <v>15.21</v>
      </c>
      <c r="G33" s="8">
        <f>VLOOKUP(A33,[1]věž!$A$7:$K$156,10,FALSE)</f>
        <v>15.96</v>
      </c>
      <c r="H33" s="8">
        <f>VLOOKUP(A33,[1]věž!$A$7:$K$156,11,FALSE)</f>
        <v>15.21</v>
      </c>
    </row>
    <row r="34" spans="1:8">
      <c r="A34">
        <v>29</v>
      </c>
      <c r="B34" s="7">
        <f>VLOOKUP(A34,[1]věž!$A$7:$K$156,3,FALSE)</f>
        <v>29</v>
      </c>
      <c r="C34" s="7">
        <f>VLOOKUP(A34,[1]věž!$A$7:$K$156,5,FALSE)</f>
        <v>136</v>
      </c>
      <c r="D34" s="7" t="str">
        <f>VLOOKUP(A34,[1]věž!$A$7:$K$156,7,FALSE)</f>
        <v>Jaroslav HRDLIČKA</v>
      </c>
      <c r="E34" s="7" t="str">
        <f>VLOOKUP(A34,[1]věž!$A$7:$K$156,8,FALSE)</f>
        <v>HZS Plzeňského kraje</v>
      </c>
      <c r="F34" s="8">
        <f>VLOOKUP(A34,[1]věž!$A$7:$K$156,9,FALSE)</f>
        <v>15.21</v>
      </c>
      <c r="G34" s="8">
        <f>VLOOKUP(A34,[1]věž!$A$7:$K$156,10,FALSE)</f>
        <v>99.99</v>
      </c>
      <c r="H34" s="8">
        <f>VLOOKUP(A34,[1]věž!$A$7:$K$156,11,FALSE)</f>
        <v>15.21</v>
      </c>
    </row>
    <row r="35" spans="1:8">
      <c r="A35">
        <v>30</v>
      </c>
      <c r="B35" s="7">
        <f>VLOOKUP(A35,[1]věž!$A$7:$K$156,3,FALSE)</f>
        <v>30</v>
      </c>
      <c r="C35" s="7">
        <f>VLOOKUP(A35,[1]věž!$A$7:$K$156,5,FALSE)</f>
        <v>137</v>
      </c>
      <c r="D35" s="7" t="str">
        <f>VLOOKUP(A35,[1]věž!$A$7:$K$156,7,FALSE)</f>
        <v>Vlastimil ŽÁK</v>
      </c>
      <c r="E35" s="7" t="str">
        <f>VLOOKUP(A35,[1]věž!$A$7:$K$156,8,FALSE)</f>
        <v>HZS Plzeňského kraje</v>
      </c>
      <c r="F35" s="8">
        <f>VLOOKUP(A35,[1]věž!$A$7:$K$156,9,FALSE)</f>
        <v>15.29</v>
      </c>
      <c r="G35" s="8">
        <f>VLOOKUP(A35,[1]věž!$A$7:$K$156,10,FALSE)</f>
        <v>15.22</v>
      </c>
      <c r="H35" s="8">
        <f>VLOOKUP(A35,[1]věž!$A$7:$K$156,11,FALSE)</f>
        <v>15.22</v>
      </c>
    </row>
    <row r="36" spans="1:8">
      <c r="A36">
        <v>31</v>
      </c>
      <c r="B36" s="7">
        <f>VLOOKUP(A36,[1]věž!$A$7:$K$156,3,FALSE)</f>
        <v>31</v>
      </c>
      <c r="C36" s="7">
        <f>VLOOKUP(A36,[1]věž!$A$7:$K$156,5,FALSE)</f>
        <v>18</v>
      </c>
      <c r="D36" s="7" t="str">
        <f>VLOOKUP(A36,[1]věž!$A$7:$K$156,7,FALSE)</f>
        <v>Petr VACULÍN</v>
      </c>
      <c r="E36" s="7" t="str">
        <f>VLOOKUP(A36,[1]věž!$A$7:$K$156,8,FALSE)</f>
        <v>HZS Zlínského kraje</v>
      </c>
      <c r="F36" s="8">
        <f>VLOOKUP(A36,[1]věž!$A$7:$K$156,9,FALSE)</f>
        <v>16.8</v>
      </c>
      <c r="G36" s="8">
        <f>VLOOKUP(A36,[1]věž!$A$7:$K$156,10,FALSE)</f>
        <v>15.23</v>
      </c>
      <c r="H36" s="8">
        <f>VLOOKUP(A36,[1]věž!$A$7:$K$156,11,FALSE)</f>
        <v>15.23</v>
      </c>
    </row>
    <row r="37" spans="1:8">
      <c r="A37">
        <v>32</v>
      </c>
      <c r="B37" s="7">
        <f>VLOOKUP(A37,[1]věž!$A$7:$K$156,3,FALSE)</f>
        <v>32</v>
      </c>
      <c r="C37" s="7">
        <f>VLOOKUP(A37,[1]věž!$A$7:$K$156,5,FALSE)</f>
        <v>134</v>
      </c>
      <c r="D37" s="7" t="str">
        <f>VLOOKUP(A37,[1]věž!$A$7:$K$156,7,FALSE)</f>
        <v>Martin PROVAZNÍK</v>
      </c>
      <c r="E37" s="7" t="str">
        <f>VLOOKUP(A37,[1]věž!$A$7:$K$156,8,FALSE)</f>
        <v>HZS Plzeňského kraje</v>
      </c>
      <c r="F37" s="8">
        <f>VLOOKUP(A37,[1]věž!$A$7:$K$156,9,FALSE)</f>
        <v>15.24</v>
      </c>
      <c r="G37" s="8">
        <f>VLOOKUP(A37,[1]věž!$A$7:$K$156,10,FALSE)</f>
        <v>15.28</v>
      </c>
      <c r="H37" s="8">
        <f>VLOOKUP(A37,[1]věž!$A$7:$K$156,11,FALSE)</f>
        <v>15.24</v>
      </c>
    </row>
    <row r="38" spans="1:8">
      <c r="A38">
        <v>33</v>
      </c>
      <c r="B38" s="7">
        <f>VLOOKUP(A38,[1]věž!$A$7:$K$156,3,FALSE)</f>
        <v>33</v>
      </c>
      <c r="C38" s="7">
        <f>VLOOKUP(A38,[1]věž!$A$7:$K$156,5,FALSE)</f>
        <v>121</v>
      </c>
      <c r="D38" s="7" t="str">
        <f>VLOOKUP(A38,[1]věž!$A$7:$K$156,7,FALSE)</f>
        <v>Lukáš NOVOTNÝ</v>
      </c>
      <c r="E38" s="7" t="str">
        <f>VLOOKUP(A38,[1]věž!$A$7:$K$156,8,FALSE)</f>
        <v>HZS Středočeského kraje</v>
      </c>
      <c r="F38" s="8">
        <f>VLOOKUP(A38,[1]věž!$A$7:$K$156,9,FALSE)</f>
        <v>16.25</v>
      </c>
      <c r="G38" s="8">
        <f>VLOOKUP(A38,[1]věž!$A$7:$K$156,10,FALSE)</f>
        <v>15.28</v>
      </c>
      <c r="H38" s="8">
        <f>VLOOKUP(A38,[1]věž!$A$7:$K$156,11,FALSE)</f>
        <v>15.28</v>
      </c>
    </row>
    <row r="39" spans="1:8">
      <c r="A39">
        <v>34</v>
      </c>
      <c r="B39" s="7">
        <f>VLOOKUP(A39,[1]věž!$A$7:$K$156,3,FALSE)</f>
        <v>34</v>
      </c>
      <c r="C39" s="7">
        <f>VLOOKUP(A39,[1]věž!$A$7:$K$156,5,FALSE)</f>
        <v>8</v>
      </c>
      <c r="D39" s="7" t="str">
        <f>VLOOKUP(A39,[1]věž!$A$7:$K$156,7,FALSE)</f>
        <v>Petr MIŘÁTSKÝ</v>
      </c>
      <c r="E39" s="7" t="str">
        <f>VLOOKUP(A39,[1]věž!$A$7:$K$156,8,FALSE)</f>
        <v>HZS hlavního města Prahy</v>
      </c>
      <c r="F39" s="8">
        <f>VLOOKUP(A39,[1]věž!$A$7:$K$156,9,FALSE)</f>
        <v>15.42</v>
      </c>
      <c r="G39" s="8">
        <f>VLOOKUP(A39,[1]věž!$A$7:$K$156,10,FALSE)</f>
        <v>15.31</v>
      </c>
      <c r="H39" s="8">
        <f>VLOOKUP(A39,[1]věž!$A$7:$K$156,11,FALSE)</f>
        <v>15.31</v>
      </c>
    </row>
    <row r="40" spans="1:8">
      <c r="A40">
        <v>35</v>
      </c>
      <c r="B40" s="7">
        <f>VLOOKUP(A40,[1]věž!$A$7:$K$156,3,FALSE)</f>
        <v>35</v>
      </c>
      <c r="C40" s="7">
        <f>VLOOKUP(A40,[1]věž!$A$7:$K$156,5,FALSE)</f>
        <v>119</v>
      </c>
      <c r="D40" s="7" t="str">
        <f>VLOOKUP(A40,[1]věž!$A$7:$K$156,7,FALSE)</f>
        <v>Jakub PAULÍČEK</v>
      </c>
      <c r="E40" s="7" t="str">
        <f>VLOOKUP(A40,[1]věž!$A$7:$K$156,8,FALSE)</f>
        <v>HZS Královéhradeckého kraje</v>
      </c>
      <c r="F40" s="8">
        <f>VLOOKUP(A40,[1]věž!$A$7:$K$156,9,FALSE)</f>
        <v>15.31</v>
      </c>
      <c r="G40" s="8">
        <f>VLOOKUP(A40,[1]věž!$A$7:$K$156,10,FALSE)</f>
        <v>18.04</v>
      </c>
      <c r="H40" s="8">
        <f>VLOOKUP(A40,[1]věž!$A$7:$K$156,11,FALSE)</f>
        <v>15.31</v>
      </c>
    </row>
    <row r="41" spans="1:8">
      <c r="A41">
        <v>36</v>
      </c>
      <c r="B41" s="7">
        <f>VLOOKUP(A41,[1]věž!$A$7:$K$156,3,FALSE)</f>
        <v>36</v>
      </c>
      <c r="C41" s="7">
        <f>VLOOKUP(A41,[1]věž!$A$7:$K$156,5,FALSE)</f>
        <v>126</v>
      </c>
      <c r="D41" s="7" t="str">
        <f>VLOOKUP(A41,[1]věž!$A$7:$K$156,7,FALSE)</f>
        <v>Radek VYVIAL</v>
      </c>
      <c r="E41" s="7" t="str">
        <f>VLOOKUP(A41,[1]věž!$A$7:$K$156,8,FALSE)</f>
        <v>HZS Středočeského kraje</v>
      </c>
      <c r="F41" s="8">
        <f>VLOOKUP(A41,[1]věž!$A$7:$K$156,9,FALSE)</f>
        <v>16.34</v>
      </c>
      <c r="G41" s="8">
        <f>VLOOKUP(A41,[1]věž!$A$7:$K$156,10,FALSE)</f>
        <v>15.37</v>
      </c>
      <c r="H41" s="8">
        <f>VLOOKUP(A41,[1]věž!$A$7:$K$156,11,FALSE)</f>
        <v>15.37</v>
      </c>
    </row>
    <row r="42" spans="1:8">
      <c r="A42">
        <v>37</v>
      </c>
      <c r="B42" s="7">
        <f>VLOOKUP(A42,[1]věž!$A$7:$K$156,3,FALSE)</f>
        <v>37</v>
      </c>
      <c r="C42" s="7">
        <f>VLOOKUP(A42,[1]věž!$A$7:$K$156,5,FALSE)</f>
        <v>26</v>
      </c>
      <c r="D42" s="7" t="str">
        <f>VLOOKUP(A42,[1]věž!$A$7:$K$156,7,FALSE)</f>
        <v>Martin KULHAVÝ</v>
      </c>
      <c r="E42" s="7" t="str">
        <f>VLOOKUP(A42,[1]věž!$A$7:$K$156,8,FALSE)</f>
        <v>HZS Libereckého kraje</v>
      </c>
      <c r="F42" s="8">
        <f>VLOOKUP(A42,[1]věž!$A$7:$K$156,9,FALSE)</f>
        <v>15.45</v>
      </c>
      <c r="G42" s="8">
        <f>VLOOKUP(A42,[1]věž!$A$7:$K$156,10,FALSE)</f>
        <v>15.51</v>
      </c>
      <c r="H42" s="8">
        <f>VLOOKUP(A42,[1]věž!$A$7:$K$156,11,FALSE)</f>
        <v>15.45</v>
      </c>
    </row>
    <row r="43" spans="1:8">
      <c r="A43">
        <v>38</v>
      </c>
      <c r="B43" s="7">
        <f>VLOOKUP(A43,[1]věž!$A$7:$K$156,3,FALSE)</f>
        <v>38</v>
      </c>
      <c r="C43" s="7">
        <f>VLOOKUP(A43,[1]věž!$A$7:$K$156,5,FALSE)</f>
        <v>17</v>
      </c>
      <c r="D43" s="7" t="str">
        <f>VLOOKUP(A43,[1]věž!$A$7:$K$156,7,FALSE)</f>
        <v>Radek ŠUBA</v>
      </c>
      <c r="E43" s="7" t="str">
        <f>VLOOKUP(A43,[1]věž!$A$7:$K$156,8,FALSE)</f>
        <v>HZS Zlínského kraje</v>
      </c>
      <c r="F43" s="8">
        <f>VLOOKUP(A43,[1]věž!$A$7:$K$156,9,FALSE)</f>
        <v>18.59</v>
      </c>
      <c r="G43" s="8">
        <f>VLOOKUP(A43,[1]věž!$A$7:$K$156,10,FALSE)</f>
        <v>15.46</v>
      </c>
      <c r="H43" s="8">
        <f>VLOOKUP(A43,[1]věž!$A$7:$K$156,11,FALSE)</f>
        <v>15.46</v>
      </c>
    </row>
    <row r="44" spans="1:8">
      <c r="A44">
        <v>39</v>
      </c>
      <c r="B44" s="7">
        <f>VLOOKUP(A44,[1]věž!$A$7:$K$156,3,FALSE)</f>
        <v>39</v>
      </c>
      <c r="C44" s="7">
        <f>VLOOKUP(A44,[1]věž!$A$7:$K$156,5,FALSE)</f>
        <v>100</v>
      </c>
      <c r="D44" s="7" t="str">
        <f>VLOOKUP(A44,[1]věž!$A$7:$K$156,7,FALSE)</f>
        <v>Jan ŠINDELKA</v>
      </c>
      <c r="E44" s="7" t="str">
        <f>VLOOKUP(A44,[1]věž!$A$7:$K$156,8,FALSE)</f>
        <v>HZS Olomouckého kraje</v>
      </c>
      <c r="F44" s="8">
        <f>VLOOKUP(A44,[1]věž!$A$7:$K$156,9,FALSE)</f>
        <v>15.95</v>
      </c>
      <c r="G44" s="8">
        <f>VLOOKUP(A44,[1]věž!$A$7:$K$156,10,FALSE)</f>
        <v>15.51</v>
      </c>
      <c r="H44" s="8">
        <f>VLOOKUP(A44,[1]věž!$A$7:$K$156,11,FALSE)</f>
        <v>15.51</v>
      </c>
    </row>
    <row r="45" spans="1:8">
      <c r="A45">
        <v>40</v>
      </c>
      <c r="B45" s="7">
        <f>VLOOKUP(A45,[1]věž!$A$7:$K$156,3,FALSE)</f>
        <v>40</v>
      </c>
      <c r="C45" s="7">
        <f>VLOOKUP(A45,[1]věž!$A$7:$K$156,5,FALSE)</f>
        <v>113</v>
      </c>
      <c r="D45" s="7" t="str">
        <f>VLOOKUP(A45,[1]věž!$A$7:$K$156,7,FALSE)</f>
        <v>Jiří VOLF</v>
      </c>
      <c r="E45" s="7" t="str">
        <f>VLOOKUP(A45,[1]věž!$A$7:$K$156,8,FALSE)</f>
        <v>HZS Královéhradeckého kraje</v>
      </c>
      <c r="F45" s="8">
        <f>VLOOKUP(A45,[1]věž!$A$7:$K$156,9,FALSE)</f>
        <v>16.14</v>
      </c>
      <c r="G45" s="8">
        <f>VLOOKUP(A45,[1]věž!$A$7:$K$156,10,FALSE)</f>
        <v>15.51</v>
      </c>
      <c r="H45" s="8">
        <f>VLOOKUP(A45,[1]věž!$A$7:$K$156,11,FALSE)</f>
        <v>15.51</v>
      </c>
    </row>
    <row r="46" spans="1:8">
      <c r="A46">
        <v>41</v>
      </c>
      <c r="B46" s="7">
        <f>VLOOKUP(A46,[1]věž!$A$7:$K$156,3,FALSE)</f>
        <v>41</v>
      </c>
      <c r="C46" s="7">
        <f>VLOOKUP(A46,[1]věž!$A$7:$K$156,5,FALSE)</f>
        <v>15</v>
      </c>
      <c r="D46" s="7" t="str">
        <f>VLOOKUP(A46,[1]věž!$A$7:$K$156,7,FALSE)</f>
        <v>Petr KUCHAŘÍK</v>
      </c>
      <c r="E46" s="7" t="str">
        <f>VLOOKUP(A46,[1]věž!$A$7:$K$156,8,FALSE)</f>
        <v>HZS Zlínského kraje</v>
      </c>
      <c r="F46" s="8">
        <f>VLOOKUP(A46,[1]věž!$A$7:$K$156,9,FALSE)</f>
        <v>18.25</v>
      </c>
      <c r="G46" s="8">
        <f>VLOOKUP(A46,[1]věž!$A$7:$K$156,10,FALSE)</f>
        <v>15.53</v>
      </c>
      <c r="H46" s="8">
        <f>VLOOKUP(A46,[1]věž!$A$7:$K$156,11,FALSE)</f>
        <v>15.53</v>
      </c>
    </row>
    <row r="47" spans="1:8">
      <c r="A47">
        <v>42</v>
      </c>
      <c r="B47" s="7">
        <f>VLOOKUP(A47,[1]věž!$A$7:$K$156,3,FALSE)</f>
        <v>42</v>
      </c>
      <c r="C47" s="7">
        <f>VLOOKUP(A47,[1]věž!$A$7:$K$156,5,FALSE)</f>
        <v>115</v>
      </c>
      <c r="D47" s="7" t="str">
        <f>VLOOKUP(A47,[1]věž!$A$7:$K$156,7,FALSE)</f>
        <v>Jan KLOUČEK</v>
      </c>
      <c r="E47" s="7" t="str">
        <f>VLOOKUP(A47,[1]věž!$A$7:$K$156,8,FALSE)</f>
        <v>HZS Královéhradeckého kraje</v>
      </c>
      <c r="F47" s="8">
        <f>VLOOKUP(A47,[1]věž!$A$7:$K$156,9,FALSE)</f>
        <v>15.69</v>
      </c>
      <c r="G47" s="8">
        <f>VLOOKUP(A47,[1]věž!$A$7:$K$156,10,FALSE)</f>
        <v>15.59</v>
      </c>
      <c r="H47" s="8">
        <f>VLOOKUP(A47,[1]věž!$A$7:$K$156,11,FALSE)</f>
        <v>15.59</v>
      </c>
    </row>
    <row r="48" spans="1:8">
      <c r="A48">
        <v>43</v>
      </c>
      <c r="B48" s="7">
        <f>VLOOKUP(A48,[1]věž!$A$7:$K$156,3,FALSE)</f>
        <v>43</v>
      </c>
      <c r="C48" s="7">
        <f>VLOOKUP(A48,[1]věž!$A$7:$K$156,5,FALSE)</f>
        <v>150</v>
      </c>
      <c r="D48" s="7" t="str">
        <f>VLOOKUP(A48,[1]věž!$A$7:$K$156,7,FALSE)</f>
        <v>Ivan PĚNČA</v>
      </c>
      <c r="E48" s="7" t="str">
        <f>VLOOKUP(A48,[1]věž!$A$7:$K$156,8,FALSE)</f>
        <v>HZS Jihočeského kraje</v>
      </c>
      <c r="F48" s="8">
        <f>VLOOKUP(A48,[1]věž!$A$7:$K$156,9,FALSE)</f>
        <v>16.170000000000002</v>
      </c>
      <c r="G48" s="8">
        <f>VLOOKUP(A48,[1]věž!$A$7:$K$156,10,FALSE)</f>
        <v>15.6</v>
      </c>
      <c r="H48" s="8">
        <f>VLOOKUP(A48,[1]věž!$A$7:$K$156,11,FALSE)</f>
        <v>15.6</v>
      </c>
    </row>
    <row r="49" spans="1:8">
      <c r="A49">
        <v>44</v>
      </c>
      <c r="B49" s="7">
        <f>VLOOKUP(A49,[1]věž!$A$7:$K$156,3,FALSE)</f>
        <v>44</v>
      </c>
      <c r="C49" s="7">
        <f>VLOOKUP(A49,[1]věž!$A$7:$K$156,5,FALSE)</f>
        <v>58</v>
      </c>
      <c r="D49" s="7" t="str">
        <f>VLOOKUP(A49,[1]věž!$A$7:$K$156,7,FALSE)</f>
        <v>Vilém RYŠAVÝ</v>
      </c>
      <c r="E49" s="7" t="str">
        <f>VLOOKUP(A49,[1]věž!$A$7:$K$156,8,FALSE)</f>
        <v>HZS kraje Vysočina</v>
      </c>
      <c r="F49" s="8">
        <f>VLOOKUP(A49,[1]věž!$A$7:$K$156,9,FALSE)</f>
        <v>15.98</v>
      </c>
      <c r="G49" s="8">
        <f>VLOOKUP(A49,[1]věž!$A$7:$K$156,10,FALSE)</f>
        <v>15.68</v>
      </c>
      <c r="H49" s="8">
        <f>VLOOKUP(A49,[1]věž!$A$7:$K$156,11,FALSE)</f>
        <v>15.68</v>
      </c>
    </row>
    <row r="50" spans="1:8">
      <c r="A50">
        <v>45</v>
      </c>
      <c r="B50" s="7">
        <f>VLOOKUP(A50,[1]věž!$A$7:$K$156,3,FALSE)</f>
        <v>45</v>
      </c>
      <c r="C50" s="7">
        <f>VLOOKUP(A50,[1]věž!$A$7:$K$156,5,FALSE)</f>
        <v>68</v>
      </c>
      <c r="D50" s="7" t="str">
        <f>VLOOKUP(A50,[1]věž!$A$7:$K$156,7,FALSE)</f>
        <v>Libor MROZOWSKI</v>
      </c>
      <c r="E50" s="7" t="str">
        <f>VLOOKUP(A50,[1]věž!$A$7:$K$156,8,FALSE)</f>
        <v>HZS Moravskoslezského kraje</v>
      </c>
      <c r="F50" s="8">
        <f>VLOOKUP(A50,[1]věž!$A$7:$K$156,9,FALSE)</f>
        <v>15.73</v>
      </c>
      <c r="G50" s="8">
        <f>VLOOKUP(A50,[1]věž!$A$7:$K$156,10,FALSE)</f>
        <v>99.99</v>
      </c>
      <c r="H50" s="8">
        <f>VLOOKUP(A50,[1]věž!$A$7:$K$156,11,FALSE)</f>
        <v>15.73</v>
      </c>
    </row>
    <row r="51" spans="1:8">
      <c r="A51">
        <v>46</v>
      </c>
      <c r="B51" s="7">
        <f>VLOOKUP(A51,[1]věž!$A$7:$K$156,3,FALSE)</f>
        <v>46</v>
      </c>
      <c r="C51" s="7">
        <f>VLOOKUP(A51,[1]věž!$A$7:$K$156,5,FALSE)</f>
        <v>14</v>
      </c>
      <c r="D51" s="7" t="str">
        <f>VLOOKUP(A51,[1]věž!$A$7:$K$156,7,FALSE)</f>
        <v>Marek PAVELKA</v>
      </c>
      <c r="E51" s="7" t="str">
        <f>VLOOKUP(A51,[1]věž!$A$7:$K$156,8,FALSE)</f>
        <v>HZS Zlínského kraje</v>
      </c>
      <c r="F51" s="8">
        <f>VLOOKUP(A51,[1]věž!$A$7:$K$156,9,FALSE)</f>
        <v>15.98</v>
      </c>
      <c r="G51" s="8">
        <f>VLOOKUP(A51,[1]věž!$A$7:$K$156,10,FALSE)</f>
        <v>15.76</v>
      </c>
      <c r="H51" s="8">
        <f>VLOOKUP(A51,[1]věž!$A$7:$K$156,11,FALSE)</f>
        <v>15.76</v>
      </c>
    </row>
    <row r="52" spans="1:8">
      <c r="A52">
        <v>47</v>
      </c>
      <c r="B52" s="7">
        <f>VLOOKUP(A52,[1]věž!$A$7:$K$156,3,FALSE)</f>
        <v>47</v>
      </c>
      <c r="C52" s="7">
        <f>VLOOKUP(A52,[1]věž!$A$7:$K$156,5,FALSE)</f>
        <v>63</v>
      </c>
      <c r="D52" s="7" t="str">
        <f>VLOOKUP(A52,[1]věž!$A$7:$K$156,7,FALSE)</f>
        <v>Jakub ARVAI</v>
      </c>
      <c r="E52" s="7" t="str">
        <f>VLOOKUP(A52,[1]věž!$A$7:$K$156,8,FALSE)</f>
        <v>HZS Moravskoslezského kraje</v>
      </c>
      <c r="F52" s="8">
        <f>VLOOKUP(A52,[1]věž!$A$7:$K$156,9,FALSE)</f>
        <v>16.32</v>
      </c>
      <c r="G52" s="8">
        <f>VLOOKUP(A52,[1]věž!$A$7:$K$156,10,FALSE)</f>
        <v>15.76</v>
      </c>
      <c r="H52" s="8">
        <f>VLOOKUP(A52,[1]věž!$A$7:$K$156,11,FALSE)</f>
        <v>15.76</v>
      </c>
    </row>
    <row r="53" spans="1:8">
      <c r="A53">
        <v>48</v>
      </c>
      <c r="B53" s="7">
        <f>VLOOKUP(A53,[1]věž!$A$7:$K$156,3,FALSE)</f>
        <v>48</v>
      </c>
      <c r="C53" s="7">
        <f>VLOOKUP(A53,[1]věž!$A$7:$K$156,5,FALSE)</f>
        <v>127</v>
      </c>
      <c r="D53" s="7" t="str">
        <f>VLOOKUP(A53,[1]věž!$A$7:$K$156,7,FALSE)</f>
        <v>Josef VLACH</v>
      </c>
      <c r="E53" s="7" t="str">
        <f>VLOOKUP(A53,[1]věž!$A$7:$K$156,8,FALSE)</f>
        <v>HZS Středočeského kraje</v>
      </c>
      <c r="F53" s="8">
        <f>VLOOKUP(A53,[1]věž!$A$7:$K$156,9,FALSE)</f>
        <v>16.190000000000001</v>
      </c>
      <c r="G53" s="8">
        <f>VLOOKUP(A53,[1]věž!$A$7:$K$156,10,FALSE)</f>
        <v>15.8</v>
      </c>
      <c r="H53" s="8">
        <f>VLOOKUP(A53,[1]věž!$A$7:$K$156,11,FALSE)</f>
        <v>15.8</v>
      </c>
    </row>
    <row r="54" spans="1:8">
      <c r="A54">
        <v>49</v>
      </c>
      <c r="B54" s="7">
        <f>VLOOKUP(A54,[1]věž!$A$7:$K$156,3,FALSE)</f>
        <v>49</v>
      </c>
      <c r="C54" s="7">
        <f>VLOOKUP(A54,[1]věž!$A$7:$K$156,5,FALSE)</f>
        <v>141</v>
      </c>
      <c r="D54" s="7" t="str">
        <f>VLOOKUP(A54,[1]věž!$A$7:$K$156,7,FALSE)</f>
        <v>Milan ČADA</v>
      </c>
      <c r="E54" s="7" t="str">
        <f>VLOOKUP(A54,[1]věž!$A$7:$K$156,8,FALSE)</f>
        <v>HZS Jihočeského kraje</v>
      </c>
      <c r="F54" s="8">
        <f>VLOOKUP(A54,[1]věž!$A$7:$K$156,9,FALSE)</f>
        <v>16.13</v>
      </c>
      <c r="G54" s="8">
        <f>VLOOKUP(A54,[1]věž!$A$7:$K$156,10,FALSE)</f>
        <v>15.89</v>
      </c>
      <c r="H54" s="8">
        <f>VLOOKUP(A54,[1]věž!$A$7:$K$156,11,FALSE)</f>
        <v>15.89</v>
      </c>
    </row>
    <row r="55" spans="1:8">
      <c r="A55">
        <v>50</v>
      </c>
      <c r="B55" s="7">
        <f>VLOOKUP(A55,[1]věž!$A$7:$K$156,3,FALSE)</f>
        <v>50</v>
      </c>
      <c r="C55" s="7">
        <f>VLOOKUP(A55,[1]věž!$A$7:$K$156,5,FALSE)</f>
        <v>145</v>
      </c>
      <c r="D55" s="7" t="str">
        <f>VLOOKUP(A55,[1]věž!$A$7:$K$156,7,FALSE)</f>
        <v>Michal DOKTOR</v>
      </c>
      <c r="E55" s="7" t="str">
        <f>VLOOKUP(A55,[1]věž!$A$7:$K$156,8,FALSE)</f>
        <v>HZS Jihočeského kraje</v>
      </c>
      <c r="F55" s="8">
        <f>VLOOKUP(A55,[1]věž!$A$7:$K$156,9,FALSE)</f>
        <v>16.059999999999999</v>
      </c>
      <c r="G55" s="8">
        <f>VLOOKUP(A55,[1]věž!$A$7:$K$156,10,FALSE)</f>
        <v>17.420000000000002</v>
      </c>
      <c r="H55" s="8">
        <f>VLOOKUP(A55,[1]věž!$A$7:$K$156,11,FALSE)</f>
        <v>16.059999999999999</v>
      </c>
    </row>
    <row r="56" spans="1:8">
      <c r="A56">
        <v>51</v>
      </c>
      <c r="B56" s="7">
        <f>VLOOKUP(A56,[1]věž!$A$7:$K$156,3,FALSE)</f>
        <v>51</v>
      </c>
      <c r="C56" s="7">
        <f>VLOOKUP(A56,[1]věž!$A$7:$K$156,5,FALSE)</f>
        <v>143</v>
      </c>
      <c r="D56" s="7" t="str">
        <f>VLOOKUP(A56,[1]věž!$A$7:$K$156,7,FALSE)</f>
        <v>Michal ČERNOVSKÝ</v>
      </c>
      <c r="E56" s="7" t="str">
        <f>VLOOKUP(A56,[1]věž!$A$7:$K$156,8,FALSE)</f>
        <v>HZS Jihočeského kraje</v>
      </c>
      <c r="F56" s="8">
        <f>VLOOKUP(A56,[1]věž!$A$7:$K$156,9,FALSE)</f>
        <v>16.22</v>
      </c>
      <c r="G56" s="8">
        <f>VLOOKUP(A56,[1]věž!$A$7:$K$156,10,FALSE)</f>
        <v>16.079999999999998</v>
      </c>
      <c r="H56" s="8">
        <f>VLOOKUP(A56,[1]věž!$A$7:$K$156,11,FALSE)</f>
        <v>16.079999999999998</v>
      </c>
    </row>
    <row r="57" spans="1:8">
      <c r="A57">
        <v>52</v>
      </c>
      <c r="B57" s="7">
        <f>VLOOKUP(A57,[1]věž!$A$7:$K$156,3,FALSE)</f>
        <v>52</v>
      </c>
      <c r="C57" s="7">
        <f>VLOOKUP(A57,[1]věž!$A$7:$K$156,5,FALSE)</f>
        <v>120</v>
      </c>
      <c r="D57" s="7" t="str">
        <f>VLOOKUP(A57,[1]věž!$A$7:$K$156,7,FALSE)</f>
        <v>Stanislav PAULÍČEK</v>
      </c>
      <c r="E57" s="7" t="str">
        <f>VLOOKUP(A57,[1]věž!$A$7:$K$156,8,FALSE)</f>
        <v>HZS Královéhradeckého kraje</v>
      </c>
      <c r="F57" s="8">
        <f>VLOOKUP(A57,[1]věž!$A$7:$K$156,9,FALSE)</f>
        <v>16.149999999999999</v>
      </c>
      <c r="G57" s="8">
        <f>VLOOKUP(A57,[1]věž!$A$7:$K$156,10,FALSE)</f>
        <v>18.329999999999998</v>
      </c>
      <c r="H57" s="8">
        <f>VLOOKUP(A57,[1]věž!$A$7:$K$156,11,FALSE)</f>
        <v>16.149999999999999</v>
      </c>
    </row>
    <row r="58" spans="1:8">
      <c r="A58">
        <v>53</v>
      </c>
      <c r="B58" s="7">
        <f>VLOOKUP(A58,[1]věž!$A$7:$K$156,3,FALSE)</f>
        <v>53</v>
      </c>
      <c r="C58" s="7">
        <f>VLOOKUP(A58,[1]věž!$A$7:$K$156,5,FALSE)</f>
        <v>35</v>
      </c>
      <c r="D58" s="7" t="str">
        <f>VLOOKUP(A58,[1]věž!$A$7:$K$156,7,FALSE)</f>
        <v>Josef PĚNČA</v>
      </c>
      <c r="E58" s="7" t="str">
        <f>VLOOKUP(A58,[1]věž!$A$7:$K$156,8,FALSE)</f>
        <v>HZS Jihomoravského kraje</v>
      </c>
      <c r="F58" s="8">
        <f>VLOOKUP(A58,[1]věž!$A$7:$K$156,9,FALSE)</f>
        <v>16.23</v>
      </c>
      <c r="G58" s="8">
        <f>VLOOKUP(A58,[1]věž!$A$7:$K$156,10,FALSE)</f>
        <v>16.29</v>
      </c>
      <c r="H58" s="8">
        <f>VLOOKUP(A58,[1]věž!$A$7:$K$156,11,FALSE)</f>
        <v>16.23</v>
      </c>
    </row>
    <row r="59" spans="1:8">
      <c r="A59">
        <v>54</v>
      </c>
      <c r="B59" s="7">
        <f>VLOOKUP(A59,[1]věž!$A$7:$K$156,3,FALSE)</f>
        <v>54</v>
      </c>
      <c r="C59" s="7">
        <f>VLOOKUP(A59,[1]věž!$A$7:$K$156,5,FALSE)</f>
        <v>10</v>
      </c>
      <c r="D59" s="7" t="str">
        <f>VLOOKUP(A59,[1]věž!$A$7:$K$156,7,FALSE)</f>
        <v>Martin ŠEVC</v>
      </c>
      <c r="E59" s="7" t="str">
        <f>VLOOKUP(A59,[1]věž!$A$7:$K$156,8,FALSE)</f>
        <v>HZS hlavního města Prahy</v>
      </c>
      <c r="F59" s="8">
        <f>VLOOKUP(A59,[1]věž!$A$7:$K$156,9,FALSE)</f>
        <v>17.68</v>
      </c>
      <c r="G59" s="8">
        <f>VLOOKUP(A59,[1]věž!$A$7:$K$156,10,FALSE)</f>
        <v>16.260000000000002</v>
      </c>
      <c r="H59" s="8">
        <f>VLOOKUP(A59,[1]věž!$A$7:$K$156,11,FALSE)</f>
        <v>16.260000000000002</v>
      </c>
    </row>
    <row r="60" spans="1:8">
      <c r="A60">
        <v>55</v>
      </c>
      <c r="B60" s="7">
        <f>VLOOKUP(A60,[1]věž!$A$7:$K$156,3,FALSE)</f>
        <v>55</v>
      </c>
      <c r="C60" s="7">
        <f>VLOOKUP(A60,[1]věž!$A$7:$K$156,5,FALSE)</f>
        <v>88</v>
      </c>
      <c r="D60" s="7" t="str">
        <f>VLOOKUP(A60,[1]věž!$A$7:$K$156,7,FALSE)</f>
        <v>Petr SMOLÁK</v>
      </c>
      <c r="E60" s="7" t="str">
        <f>VLOOKUP(A60,[1]věž!$A$7:$K$156,8,FALSE)</f>
        <v>HZS Karlovarského kraje</v>
      </c>
      <c r="F60" s="8">
        <f>VLOOKUP(A60,[1]věž!$A$7:$K$156,9,FALSE)</f>
        <v>19.489999999999998</v>
      </c>
      <c r="G60" s="8">
        <f>VLOOKUP(A60,[1]věž!$A$7:$K$156,10,FALSE)</f>
        <v>16.27</v>
      </c>
      <c r="H60" s="8">
        <f>VLOOKUP(A60,[1]věž!$A$7:$K$156,11,FALSE)</f>
        <v>16.27</v>
      </c>
    </row>
    <row r="61" spans="1:8">
      <c r="A61">
        <v>56</v>
      </c>
      <c r="B61" s="7">
        <f>VLOOKUP(A61,[1]věž!$A$7:$K$156,3,FALSE)</f>
        <v>56</v>
      </c>
      <c r="C61" s="7">
        <f>VLOOKUP(A61,[1]věž!$A$7:$K$156,5,FALSE)</f>
        <v>139</v>
      </c>
      <c r="D61" s="7" t="str">
        <f>VLOOKUP(A61,[1]věž!$A$7:$K$156,7,FALSE)</f>
        <v>Michal JANDA</v>
      </c>
      <c r="E61" s="7" t="str">
        <f>VLOOKUP(A61,[1]věž!$A$7:$K$156,8,FALSE)</f>
        <v>HZS Plzeňského kraje</v>
      </c>
      <c r="F61" s="8">
        <f>VLOOKUP(A61,[1]věž!$A$7:$K$156,9,FALSE)</f>
        <v>16.32</v>
      </c>
      <c r="G61" s="8">
        <f>VLOOKUP(A61,[1]věž!$A$7:$K$156,10,FALSE)</f>
        <v>99.99</v>
      </c>
      <c r="H61" s="8">
        <f>VLOOKUP(A61,[1]věž!$A$7:$K$156,11,FALSE)</f>
        <v>16.32</v>
      </c>
    </row>
    <row r="62" spans="1:8">
      <c r="A62">
        <v>57</v>
      </c>
      <c r="B62" s="7">
        <f>VLOOKUP(A62,[1]věž!$A$7:$K$156,3,FALSE)</f>
        <v>57</v>
      </c>
      <c r="C62" s="7">
        <f>VLOOKUP(A62,[1]věž!$A$7:$K$156,5,FALSE)</f>
        <v>45</v>
      </c>
      <c r="D62" s="7" t="str">
        <f>VLOOKUP(A62,[1]věž!$A$7:$K$156,7,FALSE)</f>
        <v>Lukáš FLACH</v>
      </c>
      <c r="E62" s="7" t="str">
        <f>VLOOKUP(A62,[1]věž!$A$7:$K$156,8,FALSE)</f>
        <v>HZS Pardubického kraje</v>
      </c>
      <c r="F62" s="8">
        <f>VLOOKUP(A62,[1]věž!$A$7:$K$156,9,FALSE)</f>
        <v>16.329999999999998</v>
      </c>
      <c r="G62" s="8">
        <f>VLOOKUP(A62,[1]věž!$A$7:$K$156,10,FALSE)</f>
        <v>16.7</v>
      </c>
      <c r="H62" s="8">
        <f>VLOOKUP(A62,[1]věž!$A$7:$K$156,11,FALSE)</f>
        <v>16.329999999999998</v>
      </c>
    </row>
    <row r="63" spans="1:8">
      <c r="A63">
        <v>58</v>
      </c>
      <c r="B63" s="7">
        <f>VLOOKUP(A63,[1]věž!$A$7:$K$156,3,FALSE)</f>
        <v>58</v>
      </c>
      <c r="C63" s="7">
        <f>VLOOKUP(A63,[1]věž!$A$7:$K$156,5,FALSE)</f>
        <v>42</v>
      </c>
      <c r="D63" s="7" t="str">
        <f>VLOOKUP(A63,[1]věž!$A$7:$K$156,7,FALSE)</f>
        <v>Jan KURKA</v>
      </c>
      <c r="E63" s="7" t="str">
        <f>VLOOKUP(A63,[1]věž!$A$7:$K$156,8,FALSE)</f>
        <v>HZS Pardubického kraje</v>
      </c>
      <c r="F63" s="8">
        <f>VLOOKUP(A63,[1]věž!$A$7:$K$156,9,FALSE)</f>
        <v>16.38</v>
      </c>
      <c r="G63" s="8">
        <f>VLOOKUP(A63,[1]věž!$A$7:$K$156,10,FALSE)</f>
        <v>99.99</v>
      </c>
      <c r="H63" s="8">
        <f>VLOOKUP(A63,[1]věž!$A$7:$K$156,11,FALSE)</f>
        <v>16.38</v>
      </c>
    </row>
    <row r="64" spans="1:8">
      <c r="A64">
        <v>59</v>
      </c>
      <c r="B64" s="7">
        <f>VLOOKUP(A64,[1]věž!$A$7:$K$156,3,FALSE)</f>
        <v>59</v>
      </c>
      <c r="C64" s="7">
        <f>VLOOKUP(A64,[1]věž!$A$7:$K$156,5,FALSE)</f>
        <v>4</v>
      </c>
      <c r="D64" s="7" t="str">
        <f>VLOOKUP(A64,[1]věž!$A$7:$K$156,7,FALSE)</f>
        <v>Jakub ZAJAN</v>
      </c>
      <c r="E64" s="7" t="str">
        <f>VLOOKUP(A64,[1]věž!$A$7:$K$156,8,FALSE)</f>
        <v>HZS hlavního města Prahy</v>
      </c>
      <c r="F64" s="8">
        <f>VLOOKUP(A64,[1]věž!$A$7:$K$156,9,FALSE)</f>
        <v>16.399999999999999</v>
      </c>
      <c r="G64" s="8">
        <f>VLOOKUP(A64,[1]věž!$A$7:$K$156,10,FALSE)</f>
        <v>22.17</v>
      </c>
      <c r="H64" s="8">
        <f>VLOOKUP(A64,[1]věž!$A$7:$K$156,11,FALSE)</f>
        <v>16.399999999999999</v>
      </c>
    </row>
    <row r="65" spans="1:8">
      <c r="A65">
        <v>60</v>
      </c>
      <c r="B65" s="7">
        <f>VLOOKUP(A65,[1]věž!$A$7:$K$156,3,FALSE)</f>
        <v>60</v>
      </c>
      <c r="C65" s="7">
        <f>VLOOKUP(A65,[1]věž!$A$7:$K$156,5,FALSE)</f>
        <v>7</v>
      </c>
      <c r="D65" s="7" t="str">
        <f>VLOOKUP(A65,[1]věž!$A$7:$K$156,7,FALSE)</f>
        <v>Tomáš DANĚK</v>
      </c>
      <c r="E65" s="7" t="str">
        <f>VLOOKUP(A65,[1]věž!$A$7:$K$156,8,FALSE)</f>
        <v>HZS hlavního města Prahy</v>
      </c>
      <c r="F65" s="8">
        <f>VLOOKUP(A65,[1]věž!$A$7:$K$156,9,FALSE)</f>
        <v>16.489999999999998</v>
      </c>
      <c r="G65" s="8">
        <f>VLOOKUP(A65,[1]věž!$A$7:$K$156,10,FALSE)</f>
        <v>16.43</v>
      </c>
      <c r="H65" s="8">
        <f>VLOOKUP(A65,[1]věž!$A$7:$K$156,11,FALSE)</f>
        <v>16.43</v>
      </c>
    </row>
    <row r="66" spans="1:8">
      <c r="A66">
        <v>61</v>
      </c>
      <c r="B66" s="7">
        <f>VLOOKUP(A66,[1]věž!$A$7:$K$156,3,FALSE)</f>
        <v>61</v>
      </c>
      <c r="C66" s="7">
        <f>VLOOKUP(A66,[1]věž!$A$7:$K$156,5,FALSE)</f>
        <v>93</v>
      </c>
      <c r="D66" s="7" t="str">
        <f>VLOOKUP(A66,[1]věž!$A$7:$K$156,7,FALSE)</f>
        <v>Václav BLAŽEK</v>
      </c>
      <c r="E66" s="7" t="str">
        <f>VLOOKUP(A66,[1]věž!$A$7:$K$156,8,FALSE)</f>
        <v>HZS Olomouckého kraje</v>
      </c>
      <c r="F66" s="8">
        <f>VLOOKUP(A66,[1]věž!$A$7:$K$156,9,FALSE)</f>
        <v>21.04</v>
      </c>
      <c r="G66" s="8">
        <f>VLOOKUP(A66,[1]věž!$A$7:$K$156,10,FALSE)</f>
        <v>16.510000000000002</v>
      </c>
      <c r="H66" s="8">
        <f>VLOOKUP(A66,[1]věž!$A$7:$K$156,11,FALSE)</f>
        <v>16.510000000000002</v>
      </c>
    </row>
    <row r="67" spans="1:8">
      <c r="A67">
        <v>62</v>
      </c>
      <c r="B67" s="7">
        <f>VLOOKUP(A67,[1]věž!$A$7:$K$156,3,FALSE)</f>
        <v>62</v>
      </c>
      <c r="C67" s="7">
        <f>VLOOKUP(A67,[1]věž!$A$7:$K$156,5,FALSE)</f>
        <v>20</v>
      </c>
      <c r="D67" s="7" t="str">
        <f>VLOOKUP(A67,[1]věž!$A$7:$K$156,7,FALSE)</f>
        <v>Martin ŠESTÁK</v>
      </c>
      <c r="E67" s="7" t="str">
        <f>VLOOKUP(A67,[1]věž!$A$7:$K$156,8,FALSE)</f>
        <v>HZS Zlínského kraje</v>
      </c>
      <c r="F67" s="8">
        <f>VLOOKUP(A67,[1]věž!$A$7:$K$156,9,FALSE)</f>
        <v>17.14</v>
      </c>
      <c r="G67" s="8">
        <f>VLOOKUP(A67,[1]věž!$A$7:$K$156,10,FALSE)</f>
        <v>16.52</v>
      </c>
      <c r="H67" s="8">
        <f>VLOOKUP(A67,[1]věž!$A$7:$K$156,11,FALSE)</f>
        <v>16.52</v>
      </c>
    </row>
    <row r="68" spans="1:8">
      <c r="A68">
        <v>63</v>
      </c>
      <c r="B68" s="7">
        <f>VLOOKUP(A68,[1]věž!$A$7:$K$156,3,FALSE)</f>
        <v>63</v>
      </c>
      <c r="C68" s="7">
        <f>VLOOKUP(A68,[1]věž!$A$7:$K$156,5,FALSE)</f>
        <v>97</v>
      </c>
      <c r="D68" s="7" t="str">
        <f>VLOOKUP(A68,[1]věž!$A$7:$K$156,7,FALSE)</f>
        <v>Pavel BERNHAUER</v>
      </c>
      <c r="E68" s="7" t="str">
        <f>VLOOKUP(A68,[1]věž!$A$7:$K$156,8,FALSE)</f>
        <v>HZS Olomouckého kraje</v>
      </c>
      <c r="F68" s="8">
        <f>VLOOKUP(A68,[1]věž!$A$7:$K$156,9,FALSE)</f>
        <v>16.54</v>
      </c>
      <c r="G68" s="8">
        <f>VLOOKUP(A68,[1]věž!$A$7:$K$156,10,FALSE)</f>
        <v>16.920000000000002</v>
      </c>
      <c r="H68" s="8">
        <f>VLOOKUP(A68,[1]věž!$A$7:$K$156,11,FALSE)</f>
        <v>16.54</v>
      </c>
    </row>
    <row r="69" spans="1:8">
      <c r="A69">
        <v>64</v>
      </c>
      <c r="B69" s="7">
        <f>VLOOKUP(A69,[1]věž!$A$7:$K$156,3,FALSE)</f>
        <v>64</v>
      </c>
      <c r="C69" s="7">
        <f>VLOOKUP(A69,[1]věž!$A$7:$K$156,5,FALSE)</f>
        <v>84</v>
      </c>
      <c r="D69" s="7" t="str">
        <f>VLOOKUP(A69,[1]věž!$A$7:$K$156,7,FALSE)</f>
        <v>Daniel MOTTL</v>
      </c>
      <c r="E69" s="7" t="str">
        <f>VLOOKUP(A69,[1]věž!$A$7:$K$156,8,FALSE)</f>
        <v>HZS Karlovarského kraje</v>
      </c>
      <c r="F69" s="8">
        <f>VLOOKUP(A69,[1]věž!$A$7:$K$156,9,FALSE)</f>
        <v>16.87</v>
      </c>
      <c r="G69" s="8">
        <f>VLOOKUP(A69,[1]věž!$A$7:$K$156,10,FALSE)</f>
        <v>16.55</v>
      </c>
      <c r="H69" s="8">
        <f>VLOOKUP(A69,[1]věž!$A$7:$K$156,11,FALSE)</f>
        <v>16.55</v>
      </c>
    </row>
    <row r="70" spans="1:8">
      <c r="A70">
        <v>65</v>
      </c>
      <c r="B70" s="7">
        <f>VLOOKUP(A70,[1]věž!$A$7:$K$156,3,FALSE)</f>
        <v>65</v>
      </c>
      <c r="C70" s="7">
        <f>VLOOKUP(A70,[1]věž!$A$7:$K$156,5,FALSE)</f>
        <v>72</v>
      </c>
      <c r="D70" s="7" t="str">
        <f>VLOOKUP(A70,[1]věž!$A$7:$K$156,7,FALSE)</f>
        <v>Ladislav STÁREK</v>
      </c>
      <c r="E70" s="7" t="str">
        <f>VLOOKUP(A70,[1]věž!$A$7:$K$156,8,FALSE)</f>
        <v>HZS Ústeckého kraje</v>
      </c>
      <c r="F70" s="8">
        <f>VLOOKUP(A70,[1]věž!$A$7:$K$156,9,FALSE)</f>
        <v>16.55</v>
      </c>
      <c r="G70" s="8">
        <f>VLOOKUP(A70,[1]věž!$A$7:$K$156,10,FALSE)</f>
        <v>22.69</v>
      </c>
      <c r="H70" s="8">
        <f>VLOOKUP(A70,[1]věž!$A$7:$K$156,11,FALSE)</f>
        <v>16.55</v>
      </c>
    </row>
    <row r="71" spans="1:8">
      <c r="A71">
        <v>66</v>
      </c>
      <c r="B71" s="7">
        <f>VLOOKUP(A71,[1]věž!$A$7:$K$156,3,FALSE)</f>
        <v>66</v>
      </c>
      <c r="C71" s="7">
        <f>VLOOKUP(A71,[1]věž!$A$7:$K$156,5,FALSE)</f>
        <v>32</v>
      </c>
      <c r="D71" s="7" t="str">
        <f>VLOOKUP(A71,[1]věž!$A$7:$K$156,7,FALSE)</f>
        <v>Martin BÍLEK</v>
      </c>
      <c r="E71" s="7" t="str">
        <f>VLOOKUP(A71,[1]věž!$A$7:$K$156,8,FALSE)</f>
        <v>HZS Jihomoravského kraje</v>
      </c>
      <c r="F71" s="8">
        <f>VLOOKUP(A71,[1]věž!$A$7:$K$156,9,FALSE)</f>
        <v>17.48</v>
      </c>
      <c r="G71" s="8">
        <f>VLOOKUP(A71,[1]věž!$A$7:$K$156,10,FALSE)</f>
        <v>16.559999999999999</v>
      </c>
      <c r="H71" s="8">
        <f>VLOOKUP(A71,[1]věž!$A$7:$K$156,11,FALSE)</f>
        <v>16.559999999999999</v>
      </c>
    </row>
    <row r="72" spans="1:8">
      <c r="A72">
        <v>67</v>
      </c>
      <c r="B72" s="7">
        <f>VLOOKUP(A72,[1]věž!$A$7:$K$156,3,FALSE)</f>
        <v>67</v>
      </c>
      <c r="C72" s="7">
        <f>VLOOKUP(A72,[1]věž!$A$7:$K$156,5,FALSE)</f>
        <v>98</v>
      </c>
      <c r="D72" s="7" t="str">
        <f>VLOOKUP(A72,[1]věž!$A$7:$K$156,7,FALSE)</f>
        <v>Marek BIA</v>
      </c>
      <c r="E72" s="7" t="str">
        <f>VLOOKUP(A72,[1]věž!$A$7:$K$156,8,FALSE)</f>
        <v>HZS Olomouckého kraje</v>
      </c>
      <c r="F72" s="8">
        <f>VLOOKUP(A72,[1]věž!$A$7:$K$156,9,FALSE)</f>
        <v>18.48</v>
      </c>
      <c r="G72" s="8">
        <f>VLOOKUP(A72,[1]věž!$A$7:$K$156,10,FALSE)</f>
        <v>16.57</v>
      </c>
      <c r="H72" s="8">
        <f>VLOOKUP(A72,[1]věž!$A$7:$K$156,11,FALSE)</f>
        <v>16.57</v>
      </c>
    </row>
    <row r="73" spans="1:8">
      <c r="A73">
        <v>68</v>
      </c>
      <c r="B73" s="7">
        <f>VLOOKUP(A73,[1]věž!$A$7:$K$156,3,FALSE)</f>
        <v>68</v>
      </c>
      <c r="C73" s="7">
        <f>VLOOKUP(A73,[1]věž!$A$7:$K$156,5,FALSE)</f>
        <v>125</v>
      </c>
      <c r="D73" s="7" t="str">
        <f>VLOOKUP(A73,[1]věž!$A$7:$K$156,7,FALSE)</f>
        <v>Michal PRŮŠA</v>
      </c>
      <c r="E73" s="7" t="str">
        <f>VLOOKUP(A73,[1]věž!$A$7:$K$156,8,FALSE)</f>
        <v>HZS Středočeského kraje</v>
      </c>
      <c r="F73" s="8">
        <f>VLOOKUP(A73,[1]věž!$A$7:$K$156,9,FALSE)</f>
        <v>17.059999999999999</v>
      </c>
      <c r="G73" s="8">
        <f>VLOOKUP(A73,[1]věž!$A$7:$K$156,10,FALSE)</f>
        <v>16.579999999999998</v>
      </c>
      <c r="H73" s="8">
        <f>VLOOKUP(A73,[1]věž!$A$7:$K$156,11,FALSE)</f>
        <v>16.579999999999998</v>
      </c>
    </row>
    <row r="74" spans="1:8">
      <c r="A74">
        <v>69</v>
      </c>
      <c r="B74" s="7">
        <f>VLOOKUP(A74,[1]věž!$A$7:$K$156,3,FALSE)</f>
        <v>69</v>
      </c>
      <c r="C74" s="7">
        <f>VLOOKUP(A74,[1]věž!$A$7:$K$156,5,FALSE)</f>
        <v>78</v>
      </c>
      <c r="D74" s="7" t="str">
        <f>VLOOKUP(A74,[1]věž!$A$7:$K$156,7,FALSE)</f>
        <v>Martin VLČEK</v>
      </c>
      <c r="E74" s="7" t="str">
        <f>VLOOKUP(A74,[1]věž!$A$7:$K$156,8,FALSE)</f>
        <v>HZS Ústeckého kraje</v>
      </c>
      <c r="F74" s="8">
        <f>VLOOKUP(A74,[1]věž!$A$7:$K$156,9,FALSE)</f>
        <v>16.68</v>
      </c>
      <c r="G74" s="8">
        <f>VLOOKUP(A74,[1]věž!$A$7:$K$156,10,FALSE)</f>
        <v>99.99</v>
      </c>
      <c r="H74" s="8">
        <f>VLOOKUP(A74,[1]věž!$A$7:$K$156,11,FALSE)</f>
        <v>16.68</v>
      </c>
    </row>
    <row r="75" spans="1:8">
      <c r="A75">
        <v>70</v>
      </c>
      <c r="B75" s="7">
        <f>VLOOKUP(A75,[1]věž!$A$7:$K$156,3,FALSE)</f>
        <v>70</v>
      </c>
      <c r="C75" s="7">
        <f>VLOOKUP(A75,[1]věž!$A$7:$K$156,5,FALSE)</f>
        <v>34</v>
      </c>
      <c r="D75" s="7" t="str">
        <f>VLOOKUP(A75,[1]věž!$A$7:$K$156,7,FALSE)</f>
        <v>Radim ČECH</v>
      </c>
      <c r="E75" s="7" t="str">
        <f>VLOOKUP(A75,[1]věž!$A$7:$K$156,8,FALSE)</f>
        <v>HZS Jihomoravského kraje</v>
      </c>
      <c r="F75" s="8">
        <f>VLOOKUP(A75,[1]věž!$A$7:$K$156,9,FALSE)</f>
        <v>16.7</v>
      </c>
      <c r="G75" s="8">
        <f>VLOOKUP(A75,[1]věž!$A$7:$K$156,10,FALSE)</f>
        <v>16.690000000000001</v>
      </c>
      <c r="H75" s="8">
        <f>VLOOKUP(A75,[1]věž!$A$7:$K$156,11,FALSE)</f>
        <v>16.690000000000001</v>
      </c>
    </row>
    <row r="76" spans="1:8">
      <c r="A76">
        <v>71</v>
      </c>
      <c r="B76" s="7">
        <f>VLOOKUP(A76,[1]věž!$A$7:$K$156,3,FALSE)</f>
        <v>71</v>
      </c>
      <c r="C76" s="7">
        <f>VLOOKUP(A76,[1]věž!$A$7:$K$156,5,FALSE)</f>
        <v>74</v>
      </c>
      <c r="D76" s="7" t="str">
        <f>VLOOKUP(A76,[1]věž!$A$7:$K$156,7,FALSE)</f>
        <v>David SOMOL</v>
      </c>
      <c r="E76" s="7" t="str">
        <f>VLOOKUP(A76,[1]věž!$A$7:$K$156,8,FALSE)</f>
        <v>HZS Ústeckého kraje</v>
      </c>
      <c r="F76" s="8">
        <f>VLOOKUP(A76,[1]věž!$A$7:$K$156,9,FALSE)</f>
        <v>16.690000000000001</v>
      </c>
      <c r="G76" s="8">
        <f>VLOOKUP(A76,[1]věž!$A$7:$K$156,10,FALSE)</f>
        <v>17.02</v>
      </c>
      <c r="H76" s="8">
        <f>VLOOKUP(A76,[1]věž!$A$7:$K$156,11,FALSE)</f>
        <v>16.690000000000001</v>
      </c>
    </row>
    <row r="77" spans="1:8">
      <c r="A77">
        <v>72</v>
      </c>
      <c r="B77" s="7">
        <f>VLOOKUP(A77,[1]věž!$A$7:$K$156,3,FALSE)</f>
        <v>72</v>
      </c>
      <c r="C77" s="7">
        <f>VLOOKUP(A77,[1]věž!$A$7:$K$156,5,FALSE)</f>
        <v>107</v>
      </c>
      <c r="D77" s="7" t="str">
        <f>VLOOKUP(A77,[1]věž!$A$7:$K$156,7,FALSE)</f>
        <v>František KUNOVSKÝ</v>
      </c>
      <c r="E77" s="7" t="str">
        <f>VLOOKUP(A77,[1]věž!$A$7:$K$156,8,FALSE)</f>
        <v>HZS podniku DEZA, a.s.</v>
      </c>
      <c r="F77" s="8">
        <f>VLOOKUP(A77,[1]věž!$A$7:$K$156,9,FALSE)</f>
        <v>17.05</v>
      </c>
      <c r="G77" s="8">
        <f>VLOOKUP(A77,[1]věž!$A$7:$K$156,10,FALSE)</f>
        <v>16.690000000000001</v>
      </c>
      <c r="H77" s="8">
        <f>VLOOKUP(A77,[1]věž!$A$7:$K$156,11,FALSE)</f>
        <v>16.690000000000001</v>
      </c>
    </row>
    <row r="78" spans="1:8">
      <c r="A78">
        <v>73</v>
      </c>
      <c r="B78" s="7">
        <f>VLOOKUP(A78,[1]věž!$A$7:$K$156,3,FALSE)</f>
        <v>73</v>
      </c>
      <c r="C78" s="7">
        <f>VLOOKUP(A78,[1]věž!$A$7:$K$156,5,FALSE)</f>
        <v>96</v>
      </c>
      <c r="D78" s="7" t="str">
        <f>VLOOKUP(A78,[1]věž!$A$7:$K$156,7,FALSE)</f>
        <v>Ladislav PATRMAN</v>
      </c>
      <c r="E78" s="7" t="str">
        <f>VLOOKUP(A78,[1]věž!$A$7:$K$156,8,FALSE)</f>
        <v>HZS Olomouckého kraje</v>
      </c>
      <c r="F78" s="8">
        <f>VLOOKUP(A78,[1]věž!$A$7:$K$156,9,FALSE)</f>
        <v>16.75</v>
      </c>
      <c r="G78" s="8">
        <f>VLOOKUP(A78,[1]věž!$A$7:$K$156,10,FALSE)</f>
        <v>16.829999999999998</v>
      </c>
      <c r="H78" s="8">
        <f>VLOOKUP(A78,[1]věž!$A$7:$K$156,11,FALSE)</f>
        <v>16.75</v>
      </c>
    </row>
    <row r="79" spans="1:8">
      <c r="A79">
        <v>74</v>
      </c>
      <c r="B79" s="7">
        <f>VLOOKUP(A79,[1]věž!$A$7:$K$156,3,FALSE)</f>
        <v>74</v>
      </c>
      <c r="C79" s="7">
        <f>VLOOKUP(A79,[1]věž!$A$7:$K$156,5,FALSE)</f>
        <v>146</v>
      </c>
      <c r="D79" s="7" t="str">
        <f>VLOOKUP(A79,[1]věž!$A$7:$K$156,7,FALSE)</f>
        <v>Stanislav ŠMÍD</v>
      </c>
      <c r="E79" s="7" t="str">
        <f>VLOOKUP(A79,[1]věž!$A$7:$K$156,8,FALSE)</f>
        <v>HZS Jihočeského kraje</v>
      </c>
      <c r="F79" s="8">
        <f>VLOOKUP(A79,[1]věž!$A$7:$K$156,9,FALSE)</f>
        <v>16.77</v>
      </c>
      <c r="G79" s="8">
        <f>VLOOKUP(A79,[1]věž!$A$7:$K$156,10,FALSE)</f>
        <v>17.57</v>
      </c>
      <c r="H79" s="8">
        <f>VLOOKUP(A79,[1]věž!$A$7:$K$156,11,FALSE)</f>
        <v>16.77</v>
      </c>
    </row>
    <row r="80" spans="1:8">
      <c r="A80">
        <v>75</v>
      </c>
      <c r="B80" s="7">
        <f>VLOOKUP(A80,[1]věž!$A$7:$K$156,3,FALSE)</f>
        <v>75</v>
      </c>
      <c r="C80" s="7">
        <f>VLOOKUP(A80,[1]věž!$A$7:$K$156,5,FALSE)</f>
        <v>149</v>
      </c>
      <c r="D80" s="7" t="str">
        <f>VLOOKUP(A80,[1]věž!$A$7:$K$156,7,FALSE)</f>
        <v>Pavel JANŮ</v>
      </c>
      <c r="E80" s="7" t="str">
        <f>VLOOKUP(A80,[1]věž!$A$7:$K$156,8,FALSE)</f>
        <v>HZS Jihočeského kraje</v>
      </c>
      <c r="F80" s="8">
        <f>VLOOKUP(A80,[1]věž!$A$7:$K$156,9,FALSE)</f>
        <v>16.82</v>
      </c>
      <c r="G80" s="8">
        <f>VLOOKUP(A80,[1]věž!$A$7:$K$156,10,FALSE)</f>
        <v>17.14</v>
      </c>
      <c r="H80" s="8">
        <f>VLOOKUP(A80,[1]věž!$A$7:$K$156,11,FALSE)</f>
        <v>16.82</v>
      </c>
    </row>
    <row r="81" spans="1:8">
      <c r="A81">
        <v>76</v>
      </c>
      <c r="B81" s="7">
        <f>VLOOKUP(A81,[1]věž!$A$7:$K$156,3,FALSE)</f>
        <v>76</v>
      </c>
      <c r="C81" s="7">
        <f>VLOOKUP(A81,[1]věž!$A$7:$K$156,5,FALSE)</f>
        <v>37</v>
      </c>
      <c r="D81" s="7" t="str">
        <f>VLOOKUP(A81,[1]věž!$A$7:$K$156,7,FALSE)</f>
        <v>Jiří ŠKAROUPKA</v>
      </c>
      <c r="E81" s="7" t="str">
        <f>VLOOKUP(A81,[1]věž!$A$7:$K$156,8,FALSE)</f>
        <v>HZS Jihomoravského kraje</v>
      </c>
      <c r="F81" s="8">
        <f>VLOOKUP(A81,[1]věž!$A$7:$K$156,9,FALSE)</f>
        <v>17.66</v>
      </c>
      <c r="G81" s="8">
        <f>VLOOKUP(A81,[1]věž!$A$7:$K$156,10,FALSE)</f>
        <v>16.829999999999998</v>
      </c>
      <c r="H81" s="8">
        <f>VLOOKUP(A81,[1]věž!$A$7:$K$156,11,FALSE)</f>
        <v>16.829999999999998</v>
      </c>
    </row>
    <row r="82" spans="1:8">
      <c r="A82">
        <v>77</v>
      </c>
      <c r="B82" s="7">
        <f>VLOOKUP(A82,[1]věž!$A$7:$K$156,3,FALSE)</f>
        <v>77</v>
      </c>
      <c r="C82" s="7">
        <f>VLOOKUP(A82,[1]věž!$A$7:$K$156,5,FALSE)</f>
        <v>71</v>
      </c>
      <c r="D82" s="7" t="str">
        <f>VLOOKUP(A82,[1]věž!$A$7:$K$156,7,FALSE)</f>
        <v>Lukáš KHÝR</v>
      </c>
      <c r="E82" s="7" t="str">
        <f>VLOOKUP(A82,[1]věž!$A$7:$K$156,8,FALSE)</f>
        <v>HZS Ústeckého kraje</v>
      </c>
      <c r="F82" s="8">
        <f>VLOOKUP(A82,[1]věž!$A$7:$K$156,9,FALSE)</f>
        <v>16.87</v>
      </c>
      <c r="G82" s="8">
        <f>VLOOKUP(A82,[1]věž!$A$7:$K$156,10,FALSE)</f>
        <v>18.36</v>
      </c>
      <c r="H82" s="8">
        <f>VLOOKUP(A82,[1]věž!$A$7:$K$156,11,FALSE)</f>
        <v>16.87</v>
      </c>
    </row>
    <row r="83" spans="1:8">
      <c r="A83">
        <v>78</v>
      </c>
      <c r="B83" s="7">
        <f>VLOOKUP(A83,[1]věž!$A$7:$K$156,3,FALSE)</f>
        <v>78</v>
      </c>
      <c r="C83" s="7">
        <f>VLOOKUP(A83,[1]věž!$A$7:$K$156,5,FALSE)</f>
        <v>6</v>
      </c>
      <c r="D83" s="7" t="str">
        <f>VLOOKUP(A83,[1]věž!$A$7:$K$156,7,FALSE)</f>
        <v>Ladislav VOBEJDA</v>
      </c>
      <c r="E83" s="7" t="str">
        <f>VLOOKUP(A83,[1]věž!$A$7:$K$156,8,FALSE)</f>
        <v>HZS hlavního města Prahy</v>
      </c>
      <c r="F83" s="8">
        <f>VLOOKUP(A83,[1]věž!$A$7:$K$156,9,FALSE)</f>
        <v>17.37</v>
      </c>
      <c r="G83" s="8">
        <f>VLOOKUP(A83,[1]věž!$A$7:$K$156,10,FALSE)</f>
        <v>16.88</v>
      </c>
      <c r="H83" s="8">
        <f>VLOOKUP(A83,[1]věž!$A$7:$K$156,11,FALSE)</f>
        <v>16.88</v>
      </c>
    </row>
    <row r="84" spans="1:8">
      <c r="A84">
        <v>79</v>
      </c>
      <c r="B84" s="7">
        <f>VLOOKUP(A84,[1]věž!$A$7:$K$156,3,FALSE)</f>
        <v>79</v>
      </c>
      <c r="C84" s="7">
        <f>VLOOKUP(A84,[1]věž!$A$7:$K$156,5,FALSE)</f>
        <v>36</v>
      </c>
      <c r="D84" s="7" t="str">
        <f>VLOOKUP(A84,[1]věž!$A$7:$K$156,7,FALSE)</f>
        <v>Josef KADARA</v>
      </c>
      <c r="E84" s="7" t="str">
        <f>VLOOKUP(A84,[1]věž!$A$7:$K$156,8,FALSE)</f>
        <v>HZS Jihomoravského kraje</v>
      </c>
      <c r="F84" s="8">
        <f>VLOOKUP(A84,[1]věž!$A$7:$K$156,9,FALSE)</f>
        <v>19.149999999999999</v>
      </c>
      <c r="G84" s="8">
        <f>VLOOKUP(A84,[1]věž!$A$7:$K$156,10,FALSE)</f>
        <v>16.98</v>
      </c>
      <c r="H84" s="8">
        <f>VLOOKUP(A84,[1]věž!$A$7:$K$156,11,FALSE)</f>
        <v>16.98</v>
      </c>
    </row>
    <row r="85" spans="1:8">
      <c r="A85">
        <v>80</v>
      </c>
      <c r="B85" s="7">
        <f>VLOOKUP(A85,[1]věž!$A$7:$K$156,3,FALSE)</f>
        <v>80</v>
      </c>
      <c r="C85" s="7">
        <f>VLOOKUP(A85,[1]věž!$A$7:$K$156,5,FALSE)</f>
        <v>111</v>
      </c>
      <c r="D85" s="7" t="str">
        <f>VLOOKUP(A85,[1]věž!$A$7:$K$156,7,FALSE)</f>
        <v>Jaroslav ŠKODA</v>
      </c>
      <c r="E85" s="7" t="str">
        <f>VLOOKUP(A85,[1]věž!$A$7:$K$156,8,FALSE)</f>
        <v>HZS Královéhradeckého kraje</v>
      </c>
      <c r="F85" s="8">
        <f>VLOOKUP(A85,[1]věž!$A$7:$K$156,9,FALSE)</f>
        <v>19.649999999999999</v>
      </c>
      <c r="G85" s="8">
        <f>VLOOKUP(A85,[1]věž!$A$7:$K$156,10,FALSE)</f>
        <v>17.05</v>
      </c>
      <c r="H85" s="8">
        <f>VLOOKUP(A85,[1]věž!$A$7:$K$156,11,FALSE)</f>
        <v>17.05</v>
      </c>
    </row>
    <row r="86" spans="1:8">
      <c r="A86">
        <v>81</v>
      </c>
      <c r="B86" s="7">
        <f>VLOOKUP(A86,[1]věž!$A$7:$K$156,3,FALSE)</f>
        <v>81</v>
      </c>
      <c r="C86" s="7">
        <f>VLOOKUP(A86,[1]věž!$A$7:$K$156,5,FALSE)</f>
        <v>129</v>
      </c>
      <c r="D86" s="7" t="str">
        <f>VLOOKUP(A86,[1]věž!$A$7:$K$156,7,FALSE)</f>
        <v>Radek BÁRTA</v>
      </c>
      <c r="E86" s="7" t="str">
        <f>VLOOKUP(A86,[1]věž!$A$7:$K$156,8,FALSE)</f>
        <v>HZS Středočeského kraje</v>
      </c>
      <c r="F86" s="8">
        <f>VLOOKUP(A86,[1]věž!$A$7:$K$156,9,FALSE)</f>
        <v>17.68</v>
      </c>
      <c r="G86" s="8">
        <f>VLOOKUP(A86,[1]věž!$A$7:$K$156,10,FALSE)</f>
        <v>17.149999999999999</v>
      </c>
      <c r="H86" s="8">
        <f>VLOOKUP(A86,[1]věž!$A$7:$K$156,11,FALSE)</f>
        <v>17.149999999999999</v>
      </c>
    </row>
    <row r="87" spans="1:8">
      <c r="A87">
        <v>82</v>
      </c>
      <c r="B87" s="7">
        <f>VLOOKUP(A87,[1]věž!$A$7:$K$156,3,FALSE)</f>
        <v>82</v>
      </c>
      <c r="C87" s="7">
        <f>VLOOKUP(A87,[1]věž!$A$7:$K$156,5,FALSE)</f>
        <v>91</v>
      </c>
      <c r="D87" s="7" t="str">
        <f>VLOOKUP(A87,[1]věž!$A$7:$K$156,7,FALSE)</f>
        <v>Zbyněk HRADIL</v>
      </c>
      <c r="E87" s="7" t="str">
        <f>VLOOKUP(A87,[1]věž!$A$7:$K$156,8,FALSE)</f>
        <v>HZS Olomouckého kraje</v>
      </c>
      <c r="F87" s="8">
        <f>VLOOKUP(A87,[1]věž!$A$7:$K$156,9,FALSE)</f>
        <v>17.47</v>
      </c>
      <c r="G87" s="8">
        <f>VLOOKUP(A87,[1]věž!$A$7:$K$156,10,FALSE)</f>
        <v>17.260000000000002</v>
      </c>
      <c r="H87" s="8">
        <f>VLOOKUP(A87,[1]věž!$A$7:$K$156,11,FALSE)</f>
        <v>17.260000000000002</v>
      </c>
    </row>
    <row r="88" spans="1:8">
      <c r="A88">
        <v>83</v>
      </c>
      <c r="B88" s="7">
        <f>VLOOKUP(A88,[1]věž!$A$7:$K$156,3,FALSE)</f>
        <v>83</v>
      </c>
      <c r="C88" s="7">
        <f>VLOOKUP(A88,[1]věž!$A$7:$K$156,5,FALSE)</f>
        <v>56</v>
      </c>
      <c r="D88" s="7" t="str">
        <f>VLOOKUP(A88,[1]věž!$A$7:$K$156,7,FALSE)</f>
        <v>Luboš NAVRKAL</v>
      </c>
      <c r="E88" s="7" t="str">
        <f>VLOOKUP(A88,[1]věž!$A$7:$K$156,8,FALSE)</f>
        <v>HZS kraje Vysočina</v>
      </c>
      <c r="F88" s="8">
        <f>VLOOKUP(A88,[1]věž!$A$7:$K$156,9,FALSE)</f>
        <v>17.32</v>
      </c>
      <c r="G88" s="8">
        <f>VLOOKUP(A88,[1]věž!$A$7:$K$156,10,FALSE)</f>
        <v>20.34</v>
      </c>
      <c r="H88" s="8">
        <f>VLOOKUP(A88,[1]věž!$A$7:$K$156,11,FALSE)</f>
        <v>17.32</v>
      </c>
    </row>
    <row r="89" spans="1:8">
      <c r="A89">
        <v>84</v>
      </c>
      <c r="B89" s="7">
        <f>VLOOKUP(A89,[1]věž!$A$7:$K$156,3,FALSE)</f>
        <v>84</v>
      </c>
      <c r="C89" s="7">
        <f>VLOOKUP(A89,[1]věž!$A$7:$K$156,5,FALSE)</f>
        <v>77</v>
      </c>
      <c r="D89" s="7" t="str">
        <f>VLOOKUP(A89,[1]věž!$A$7:$K$156,7,FALSE)</f>
        <v>Martin HOVORKA</v>
      </c>
      <c r="E89" s="7" t="str">
        <f>VLOOKUP(A89,[1]věž!$A$7:$K$156,8,FALSE)</f>
        <v>HZS Ústeckého kraje</v>
      </c>
      <c r="F89" s="8">
        <f>VLOOKUP(A89,[1]věž!$A$7:$K$156,9,FALSE)</f>
        <v>18.559999999999999</v>
      </c>
      <c r="G89" s="8">
        <f>VLOOKUP(A89,[1]věž!$A$7:$K$156,10,FALSE)</f>
        <v>17.36</v>
      </c>
      <c r="H89" s="8">
        <f>VLOOKUP(A89,[1]věž!$A$7:$K$156,11,FALSE)</f>
        <v>17.36</v>
      </c>
    </row>
    <row r="90" spans="1:8">
      <c r="A90">
        <v>85</v>
      </c>
      <c r="B90" s="7">
        <f>VLOOKUP(A90,[1]věž!$A$7:$K$156,3,FALSE)</f>
        <v>85</v>
      </c>
      <c r="C90" s="7">
        <f>VLOOKUP(A90,[1]věž!$A$7:$K$156,5,FALSE)</f>
        <v>81</v>
      </c>
      <c r="D90" s="7" t="str">
        <f>VLOOKUP(A90,[1]věž!$A$7:$K$156,7,FALSE)</f>
        <v>Jiří KARAS</v>
      </c>
      <c r="E90" s="7" t="str">
        <f>VLOOKUP(A90,[1]věž!$A$7:$K$156,8,FALSE)</f>
        <v>HZS Karlovarského kraje</v>
      </c>
      <c r="F90" s="8">
        <f>VLOOKUP(A90,[1]věž!$A$7:$K$156,9,FALSE)</f>
        <v>17.47</v>
      </c>
      <c r="G90" s="8">
        <f>VLOOKUP(A90,[1]věž!$A$7:$K$156,10,FALSE)</f>
        <v>99.99</v>
      </c>
      <c r="H90" s="8">
        <f>VLOOKUP(A90,[1]věž!$A$7:$K$156,11,FALSE)</f>
        <v>17.47</v>
      </c>
    </row>
    <row r="91" spans="1:8">
      <c r="A91">
        <v>86</v>
      </c>
      <c r="B91" s="7">
        <f>VLOOKUP(A91,[1]věž!$A$7:$K$156,3,FALSE)</f>
        <v>86</v>
      </c>
      <c r="C91" s="7">
        <f>VLOOKUP(A91,[1]věž!$A$7:$K$156,5,FALSE)</f>
        <v>1</v>
      </c>
      <c r="D91" s="7" t="str">
        <f>VLOOKUP(A91,[1]věž!$A$7:$K$156,7,FALSE)</f>
        <v>Marek SCHOBER</v>
      </c>
      <c r="E91" s="7" t="str">
        <f>VLOOKUP(A91,[1]věž!$A$7:$K$156,8,FALSE)</f>
        <v>HZS hlavního města Prahy</v>
      </c>
      <c r="F91" s="8">
        <f>VLOOKUP(A91,[1]věž!$A$7:$K$156,9,FALSE)</f>
        <v>19.14</v>
      </c>
      <c r="G91" s="8">
        <f>VLOOKUP(A91,[1]věž!$A$7:$K$156,10,FALSE)</f>
        <v>17.489999999999998</v>
      </c>
      <c r="H91" s="8">
        <f>VLOOKUP(A91,[1]věž!$A$7:$K$156,11,FALSE)</f>
        <v>17.489999999999998</v>
      </c>
    </row>
    <row r="92" spans="1:8">
      <c r="A92">
        <v>87</v>
      </c>
      <c r="B92" s="7">
        <f>VLOOKUP(A92,[1]věž!$A$7:$K$156,3,FALSE)</f>
        <v>87</v>
      </c>
      <c r="C92" s="7">
        <f>VLOOKUP(A92,[1]věž!$A$7:$K$156,5,FALSE)</f>
        <v>123</v>
      </c>
      <c r="D92" s="7" t="str">
        <f>VLOOKUP(A92,[1]věž!$A$7:$K$156,7,FALSE)</f>
        <v>Václav ŘÍHA</v>
      </c>
      <c r="E92" s="7" t="str">
        <f>VLOOKUP(A92,[1]věž!$A$7:$K$156,8,FALSE)</f>
        <v>HZS Středočeského kraje</v>
      </c>
      <c r="F92" s="8">
        <f>VLOOKUP(A92,[1]věž!$A$7:$K$156,9,FALSE)</f>
        <v>17.84</v>
      </c>
      <c r="G92" s="8">
        <f>VLOOKUP(A92,[1]věž!$A$7:$K$156,10,FALSE)</f>
        <v>17.52</v>
      </c>
      <c r="H92" s="8">
        <f>VLOOKUP(A92,[1]věž!$A$7:$K$156,11,FALSE)</f>
        <v>17.52</v>
      </c>
    </row>
    <row r="93" spans="1:8">
      <c r="A93">
        <v>88</v>
      </c>
      <c r="B93" s="7">
        <f>VLOOKUP(A93,[1]věž!$A$7:$K$156,3,FALSE)</f>
        <v>88</v>
      </c>
      <c r="C93" s="7">
        <f>VLOOKUP(A93,[1]věž!$A$7:$K$156,5,FALSE)</f>
        <v>2</v>
      </c>
      <c r="D93" s="7" t="str">
        <f>VLOOKUP(A93,[1]věž!$A$7:$K$156,7,FALSE)</f>
        <v>Michal ŠÍDA</v>
      </c>
      <c r="E93" s="7" t="str">
        <f>VLOOKUP(A93,[1]věž!$A$7:$K$156,8,FALSE)</f>
        <v>HZS hlavního města Prahy</v>
      </c>
      <c r="F93" s="8">
        <f>VLOOKUP(A93,[1]věž!$A$7:$K$156,9,FALSE)</f>
        <v>18.02</v>
      </c>
      <c r="G93" s="8">
        <f>VLOOKUP(A93,[1]věž!$A$7:$K$156,10,FALSE)</f>
        <v>17.73</v>
      </c>
      <c r="H93" s="8">
        <f>VLOOKUP(A93,[1]věž!$A$7:$K$156,11,FALSE)</f>
        <v>17.73</v>
      </c>
    </row>
    <row r="94" spans="1:8">
      <c r="A94">
        <v>89</v>
      </c>
      <c r="B94" s="7">
        <f>VLOOKUP(A94,[1]věž!$A$7:$K$156,3,FALSE)</f>
        <v>89</v>
      </c>
      <c r="C94" s="7">
        <f>VLOOKUP(A94,[1]věž!$A$7:$K$156,5,FALSE)</f>
        <v>122</v>
      </c>
      <c r="D94" s="7" t="str">
        <f>VLOOKUP(A94,[1]věž!$A$7:$K$156,7,FALSE)</f>
        <v>Vladislav FILIP</v>
      </c>
      <c r="E94" s="7" t="str">
        <f>VLOOKUP(A94,[1]věž!$A$7:$K$156,8,FALSE)</f>
        <v>HZS Středočeského kraje</v>
      </c>
      <c r="F94" s="8">
        <f>VLOOKUP(A94,[1]věž!$A$7:$K$156,9,FALSE)</f>
        <v>19.66</v>
      </c>
      <c r="G94" s="8">
        <f>VLOOKUP(A94,[1]věž!$A$7:$K$156,10,FALSE)</f>
        <v>17.82</v>
      </c>
      <c r="H94" s="8">
        <f>VLOOKUP(A94,[1]věž!$A$7:$K$156,11,FALSE)</f>
        <v>17.82</v>
      </c>
    </row>
    <row r="95" spans="1:8">
      <c r="A95">
        <v>90</v>
      </c>
      <c r="B95" s="7">
        <f>VLOOKUP(A95,[1]věž!$A$7:$K$156,3,FALSE)</f>
        <v>90</v>
      </c>
      <c r="C95" s="7">
        <f>VLOOKUP(A95,[1]věž!$A$7:$K$156,5,FALSE)</f>
        <v>82</v>
      </c>
      <c r="D95" s="7" t="str">
        <f>VLOOKUP(A95,[1]věž!$A$7:$K$156,7,FALSE)</f>
        <v>Ondřej HORYCH</v>
      </c>
      <c r="E95" s="7" t="str">
        <f>VLOOKUP(A95,[1]věž!$A$7:$K$156,8,FALSE)</f>
        <v>HZS Karlovarského kraje</v>
      </c>
      <c r="F95" s="8">
        <f>VLOOKUP(A95,[1]věž!$A$7:$K$156,9,FALSE)</f>
        <v>19.440000000000001</v>
      </c>
      <c r="G95" s="8">
        <f>VLOOKUP(A95,[1]věž!$A$7:$K$156,10,FALSE)</f>
        <v>17.850000000000001</v>
      </c>
      <c r="H95" s="8">
        <f>VLOOKUP(A95,[1]věž!$A$7:$K$156,11,FALSE)</f>
        <v>17.850000000000001</v>
      </c>
    </row>
    <row r="96" spans="1:8">
      <c r="A96">
        <v>91</v>
      </c>
      <c r="B96" s="7">
        <f>VLOOKUP(A96,[1]věž!$A$7:$K$156,3,FALSE)</f>
        <v>91</v>
      </c>
      <c r="C96" s="7">
        <f>VLOOKUP(A96,[1]věž!$A$7:$K$156,5,FALSE)</f>
        <v>73</v>
      </c>
      <c r="D96" s="7" t="str">
        <f>VLOOKUP(A96,[1]věž!$A$7:$K$156,7,FALSE)</f>
        <v>Václav ŠEINER</v>
      </c>
      <c r="E96" s="7" t="str">
        <f>VLOOKUP(A96,[1]věž!$A$7:$K$156,8,FALSE)</f>
        <v>HZS Ústeckého kraje</v>
      </c>
      <c r="F96" s="8">
        <f>VLOOKUP(A96,[1]věž!$A$7:$K$156,9,FALSE)</f>
        <v>17.88</v>
      </c>
      <c r="G96" s="8">
        <f>VLOOKUP(A96,[1]věž!$A$7:$K$156,10,FALSE)</f>
        <v>18.02</v>
      </c>
      <c r="H96" s="8">
        <f>VLOOKUP(A96,[1]věž!$A$7:$K$156,11,FALSE)</f>
        <v>17.88</v>
      </c>
    </row>
    <row r="97" spans="1:8">
      <c r="A97">
        <v>92</v>
      </c>
      <c r="B97" s="7">
        <f>VLOOKUP(A97,[1]věž!$A$7:$K$156,3,FALSE)</f>
        <v>92</v>
      </c>
      <c r="C97" s="7">
        <f>VLOOKUP(A97,[1]věž!$A$7:$K$156,5,FALSE)</f>
        <v>95</v>
      </c>
      <c r="D97" s="7" t="str">
        <f>VLOOKUP(A97,[1]věž!$A$7:$K$156,7,FALSE)</f>
        <v>Jiří MAREŠ</v>
      </c>
      <c r="E97" s="7" t="str">
        <f>VLOOKUP(A97,[1]věž!$A$7:$K$156,8,FALSE)</f>
        <v>HZS Olomouckého kraje</v>
      </c>
      <c r="F97" s="8">
        <f>VLOOKUP(A97,[1]věž!$A$7:$K$156,9,FALSE)</f>
        <v>18.03</v>
      </c>
      <c r="G97" s="8">
        <f>VLOOKUP(A97,[1]věž!$A$7:$K$156,10,FALSE)</f>
        <v>99.99</v>
      </c>
      <c r="H97" s="8">
        <f>VLOOKUP(A97,[1]věž!$A$7:$K$156,11,FALSE)</f>
        <v>18.03</v>
      </c>
    </row>
    <row r="98" spans="1:8">
      <c r="A98">
        <v>93</v>
      </c>
      <c r="B98" s="7">
        <f>VLOOKUP(A98,[1]věž!$A$7:$K$156,3,FALSE)</f>
        <v>93</v>
      </c>
      <c r="C98" s="7">
        <f>VLOOKUP(A98,[1]věž!$A$7:$K$156,5,FALSE)</f>
        <v>38</v>
      </c>
      <c r="D98" s="7" t="str">
        <f>VLOOKUP(A98,[1]věž!$A$7:$K$156,7,FALSE)</f>
        <v>František KUBÍK</v>
      </c>
      <c r="E98" s="7" t="str">
        <f>VLOOKUP(A98,[1]věž!$A$7:$K$156,8,FALSE)</f>
        <v>HZS Jihomoravského kraje</v>
      </c>
      <c r="F98" s="8">
        <f>VLOOKUP(A98,[1]věž!$A$7:$K$156,9,FALSE)</f>
        <v>18.48</v>
      </c>
      <c r="G98" s="8">
        <f>VLOOKUP(A98,[1]věž!$A$7:$K$156,10,FALSE)</f>
        <v>18.05</v>
      </c>
      <c r="H98" s="8">
        <f>VLOOKUP(A98,[1]věž!$A$7:$K$156,11,FALSE)</f>
        <v>18.05</v>
      </c>
    </row>
    <row r="99" spans="1:8">
      <c r="A99">
        <v>94</v>
      </c>
      <c r="B99" s="7">
        <f>VLOOKUP(A99,[1]věž!$A$7:$K$156,3,FALSE)</f>
        <v>94</v>
      </c>
      <c r="C99" s="7">
        <f>VLOOKUP(A99,[1]věž!$A$7:$K$156,5,FALSE)</f>
        <v>43</v>
      </c>
      <c r="D99" s="7" t="str">
        <f>VLOOKUP(A99,[1]věž!$A$7:$K$156,7,FALSE)</f>
        <v>Lukáš BEER</v>
      </c>
      <c r="E99" s="7" t="str">
        <f>VLOOKUP(A99,[1]věž!$A$7:$K$156,8,FALSE)</f>
        <v>HZS Pardubického kraje</v>
      </c>
      <c r="F99" s="8">
        <f>VLOOKUP(A99,[1]věž!$A$7:$K$156,9,FALSE)</f>
        <v>19.04</v>
      </c>
      <c r="G99" s="8">
        <f>VLOOKUP(A99,[1]věž!$A$7:$K$156,10,FALSE)</f>
        <v>18.13</v>
      </c>
      <c r="H99" s="8">
        <f>VLOOKUP(A99,[1]věž!$A$7:$K$156,11,FALSE)</f>
        <v>18.13</v>
      </c>
    </row>
    <row r="100" spans="1:8">
      <c r="A100">
        <v>95</v>
      </c>
      <c r="B100" s="7">
        <f>VLOOKUP(A100,[1]věž!$A$7:$K$156,3,FALSE)</f>
        <v>95</v>
      </c>
      <c r="C100" s="7">
        <f>VLOOKUP(A100,[1]věž!$A$7:$K$156,5,FALSE)</f>
        <v>110</v>
      </c>
      <c r="D100" s="7" t="str">
        <f>VLOOKUP(A100,[1]věž!$A$7:$K$156,7,FALSE)</f>
        <v>Zdeněk MATYÁSEK</v>
      </c>
      <c r="E100" s="7" t="str">
        <f>VLOOKUP(A100,[1]věž!$A$7:$K$156,8,FALSE)</f>
        <v>HZS podniku DEZA, a.s.</v>
      </c>
      <c r="F100" s="8">
        <f>VLOOKUP(A100,[1]věž!$A$7:$K$156,9,FALSE)</f>
        <v>21.64</v>
      </c>
      <c r="G100" s="8">
        <f>VLOOKUP(A100,[1]věž!$A$7:$K$156,10,FALSE)</f>
        <v>18.13</v>
      </c>
      <c r="H100" s="8">
        <f>VLOOKUP(A100,[1]věž!$A$7:$K$156,11,FALSE)</f>
        <v>18.13</v>
      </c>
    </row>
    <row r="101" spans="1:8">
      <c r="A101">
        <v>96</v>
      </c>
      <c r="B101" s="7">
        <f>VLOOKUP(A101,[1]věž!$A$7:$K$156,3,FALSE)</f>
        <v>96</v>
      </c>
      <c r="C101" s="7">
        <f>VLOOKUP(A101,[1]věž!$A$7:$K$156,5,FALSE)</f>
        <v>83</v>
      </c>
      <c r="D101" s="7" t="str">
        <f>VLOOKUP(A101,[1]věž!$A$7:$K$156,7,FALSE)</f>
        <v>Roman KRUMPHANZL</v>
      </c>
      <c r="E101" s="7" t="str">
        <f>VLOOKUP(A101,[1]věž!$A$7:$K$156,8,FALSE)</f>
        <v>HZS Karlovarského kraje</v>
      </c>
      <c r="F101" s="8">
        <f>VLOOKUP(A101,[1]věž!$A$7:$K$156,9,FALSE)</f>
        <v>18.239999999999998</v>
      </c>
      <c r="G101" s="8">
        <f>VLOOKUP(A101,[1]věž!$A$7:$K$156,10,FALSE)</f>
        <v>18.96</v>
      </c>
      <c r="H101" s="8">
        <f>VLOOKUP(A101,[1]věž!$A$7:$K$156,11,FALSE)</f>
        <v>18.239999999999998</v>
      </c>
    </row>
    <row r="102" spans="1:8">
      <c r="A102">
        <v>97</v>
      </c>
      <c r="B102" s="7">
        <f>VLOOKUP(A102,[1]věž!$A$7:$K$156,3,FALSE)</f>
        <v>97</v>
      </c>
      <c r="C102" s="7">
        <f>VLOOKUP(A102,[1]věž!$A$7:$K$156,5,FALSE)</f>
        <v>46</v>
      </c>
      <c r="D102" s="7" t="str">
        <f>VLOOKUP(A102,[1]věž!$A$7:$K$156,7,FALSE)</f>
        <v>Jan ŠTĚRBA</v>
      </c>
      <c r="E102" s="7" t="str">
        <f>VLOOKUP(A102,[1]věž!$A$7:$K$156,8,FALSE)</f>
        <v>HZS Pardubického kraje</v>
      </c>
      <c r="F102" s="8">
        <f>VLOOKUP(A102,[1]věž!$A$7:$K$156,9,FALSE)</f>
        <v>21.42</v>
      </c>
      <c r="G102" s="8">
        <f>VLOOKUP(A102,[1]věž!$A$7:$K$156,10,FALSE)</f>
        <v>18.260000000000002</v>
      </c>
      <c r="H102" s="8">
        <f>VLOOKUP(A102,[1]věž!$A$7:$K$156,11,FALSE)</f>
        <v>18.260000000000002</v>
      </c>
    </row>
    <row r="103" spans="1:8">
      <c r="A103">
        <v>98</v>
      </c>
      <c r="B103" s="7">
        <f>VLOOKUP(A103,[1]věž!$A$7:$K$156,3,FALSE)</f>
        <v>98</v>
      </c>
      <c r="C103" s="7">
        <f>VLOOKUP(A103,[1]věž!$A$7:$K$156,5,FALSE)</f>
        <v>49</v>
      </c>
      <c r="D103" s="7" t="str">
        <f>VLOOKUP(A103,[1]věž!$A$7:$K$156,7,FALSE)</f>
        <v>Milan HODEK</v>
      </c>
      <c r="E103" s="7" t="str">
        <f>VLOOKUP(A103,[1]věž!$A$7:$K$156,8,FALSE)</f>
        <v>HZS Pardubického kraje</v>
      </c>
      <c r="F103" s="8">
        <f>VLOOKUP(A103,[1]věž!$A$7:$K$156,9,FALSE)</f>
        <v>18.399999999999999</v>
      </c>
      <c r="G103" s="8">
        <f>VLOOKUP(A103,[1]věž!$A$7:$K$156,10,FALSE)</f>
        <v>99.99</v>
      </c>
      <c r="H103" s="8">
        <f>VLOOKUP(A103,[1]věž!$A$7:$K$156,11,FALSE)</f>
        <v>18.399999999999999</v>
      </c>
    </row>
    <row r="104" spans="1:8">
      <c r="A104">
        <v>99</v>
      </c>
      <c r="B104" s="7">
        <f>VLOOKUP(A104,[1]věž!$A$7:$K$156,3,FALSE)</f>
        <v>99</v>
      </c>
      <c r="C104" s="7">
        <f>VLOOKUP(A104,[1]věž!$A$7:$K$156,5,FALSE)</f>
        <v>33</v>
      </c>
      <c r="D104" s="7" t="str">
        <f>VLOOKUP(A104,[1]věž!$A$7:$K$156,7,FALSE)</f>
        <v>Zbyněk OSTRÝ</v>
      </c>
      <c r="E104" s="7" t="str">
        <f>VLOOKUP(A104,[1]věž!$A$7:$K$156,8,FALSE)</f>
        <v>HZS Jihomoravského kraje</v>
      </c>
      <c r="F104" s="8">
        <f>VLOOKUP(A104,[1]věž!$A$7:$K$156,9,FALSE)</f>
        <v>19.48</v>
      </c>
      <c r="G104" s="8">
        <f>VLOOKUP(A104,[1]věž!$A$7:$K$156,10,FALSE)</f>
        <v>18.47</v>
      </c>
      <c r="H104" s="8">
        <f>VLOOKUP(A104,[1]věž!$A$7:$K$156,11,FALSE)</f>
        <v>18.47</v>
      </c>
    </row>
    <row r="105" spans="1:8">
      <c r="A105">
        <v>100</v>
      </c>
      <c r="B105" s="7">
        <f>VLOOKUP(A105,[1]věž!$A$7:$K$156,3,FALSE)</f>
        <v>100</v>
      </c>
      <c r="C105" s="7">
        <f>VLOOKUP(A105,[1]věž!$A$7:$K$156,5,FALSE)</f>
        <v>116</v>
      </c>
      <c r="D105" s="7" t="str">
        <f>VLOOKUP(A105,[1]věž!$A$7:$K$156,7,FALSE)</f>
        <v>Dušan JIČÍNSKÝ</v>
      </c>
      <c r="E105" s="7" t="str">
        <f>VLOOKUP(A105,[1]věž!$A$7:$K$156,8,FALSE)</f>
        <v>HZS Královéhradeckého kraje</v>
      </c>
      <c r="F105" s="8">
        <f>VLOOKUP(A105,[1]věž!$A$7:$K$156,9,FALSE)</f>
        <v>18.73</v>
      </c>
      <c r="G105" s="8">
        <f>VLOOKUP(A105,[1]věž!$A$7:$K$156,10,FALSE)</f>
        <v>99.99</v>
      </c>
      <c r="H105" s="8">
        <f>VLOOKUP(A105,[1]věž!$A$7:$K$156,11,FALSE)</f>
        <v>18.73</v>
      </c>
    </row>
    <row r="106" spans="1:8">
      <c r="A106">
        <v>101</v>
      </c>
      <c r="B106" s="7">
        <f>VLOOKUP(A106,[1]věž!$A$7:$K$156,3,FALSE)</f>
        <v>101</v>
      </c>
      <c r="C106" s="7">
        <f>VLOOKUP(A106,[1]věž!$A$7:$K$156,5,FALSE)</f>
        <v>79</v>
      </c>
      <c r="D106" s="7" t="str">
        <f>VLOOKUP(A106,[1]věž!$A$7:$K$156,7,FALSE)</f>
        <v>Pavel HRUBEŠ</v>
      </c>
      <c r="E106" s="7" t="str">
        <f>VLOOKUP(A106,[1]věž!$A$7:$K$156,8,FALSE)</f>
        <v>HZS Ústeckého kraje</v>
      </c>
      <c r="F106" s="8">
        <f>VLOOKUP(A106,[1]věž!$A$7:$K$156,9,FALSE)</f>
        <v>18.91</v>
      </c>
      <c r="G106" s="8">
        <f>VLOOKUP(A106,[1]věž!$A$7:$K$156,10,FALSE)</f>
        <v>99.99</v>
      </c>
      <c r="H106" s="8">
        <f>VLOOKUP(A106,[1]věž!$A$7:$K$156,11,FALSE)</f>
        <v>18.91</v>
      </c>
    </row>
    <row r="107" spans="1:8">
      <c r="A107">
        <v>102</v>
      </c>
      <c r="B107" s="7">
        <f>VLOOKUP(A107,[1]věž!$A$7:$K$156,3,FALSE)</f>
        <v>102</v>
      </c>
      <c r="C107" s="7">
        <f>VLOOKUP(A107,[1]věž!$A$7:$K$156,5,FALSE)</f>
        <v>22</v>
      </c>
      <c r="D107" s="7" t="str">
        <f>VLOOKUP(A107,[1]věž!$A$7:$K$156,7,FALSE)</f>
        <v>Petr BÁRTA</v>
      </c>
      <c r="E107" s="7" t="str">
        <f>VLOOKUP(A107,[1]věž!$A$7:$K$156,8,FALSE)</f>
        <v>HZS Libereckého kraje</v>
      </c>
      <c r="F107" s="8">
        <f>VLOOKUP(A107,[1]věž!$A$7:$K$156,9,FALSE)</f>
        <v>27.63</v>
      </c>
      <c r="G107" s="8">
        <f>VLOOKUP(A107,[1]věž!$A$7:$K$156,10,FALSE)</f>
        <v>18.95</v>
      </c>
      <c r="H107" s="8">
        <f>VLOOKUP(A107,[1]věž!$A$7:$K$156,11,FALSE)</f>
        <v>18.95</v>
      </c>
    </row>
    <row r="108" spans="1:8">
      <c r="A108">
        <v>103</v>
      </c>
      <c r="B108" s="7">
        <f>VLOOKUP(A108,[1]věž!$A$7:$K$156,3,FALSE)</f>
        <v>103</v>
      </c>
      <c r="C108" s="7">
        <f>VLOOKUP(A108,[1]věž!$A$7:$K$156,5,FALSE)</f>
        <v>23</v>
      </c>
      <c r="D108" s="7" t="str">
        <f>VLOOKUP(A108,[1]věž!$A$7:$K$156,7,FALSE)</f>
        <v>Jakub MENŠÍK</v>
      </c>
      <c r="E108" s="7" t="str">
        <f>VLOOKUP(A108,[1]věž!$A$7:$K$156,8,FALSE)</f>
        <v>HZS Libereckého kraje</v>
      </c>
      <c r="F108" s="8">
        <f>VLOOKUP(A108,[1]věž!$A$7:$K$156,9,FALSE)</f>
        <v>19.27</v>
      </c>
      <c r="G108" s="8">
        <f>VLOOKUP(A108,[1]věž!$A$7:$K$156,10,FALSE)</f>
        <v>25.58</v>
      </c>
      <c r="H108" s="8">
        <f>VLOOKUP(A108,[1]věž!$A$7:$K$156,11,FALSE)</f>
        <v>19.27</v>
      </c>
    </row>
    <row r="109" spans="1:8">
      <c r="A109">
        <v>104</v>
      </c>
      <c r="B109" s="7">
        <f>VLOOKUP(A109,[1]věž!$A$7:$K$156,3,FALSE)</f>
        <v>104</v>
      </c>
      <c r="C109" s="7">
        <f>VLOOKUP(A109,[1]věž!$A$7:$K$156,5,FALSE)</f>
        <v>108</v>
      </c>
      <c r="D109" s="7" t="str">
        <f>VLOOKUP(A109,[1]věž!$A$7:$K$156,7,FALSE)</f>
        <v>Radim ŠKAŘUPA</v>
      </c>
      <c r="E109" s="7" t="str">
        <f>VLOOKUP(A109,[1]věž!$A$7:$K$156,8,FALSE)</f>
        <v>HZS podniku DEZA, a.s.</v>
      </c>
      <c r="F109" s="8">
        <f>VLOOKUP(A109,[1]věž!$A$7:$K$156,9,FALSE)</f>
        <v>19.3</v>
      </c>
      <c r="G109" s="8">
        <f>VLOOKUP(A109,[1]věž!$A$7:$K$156,10,FALSE)</f>
        <v>26.76</v>
      </c>
      <c r="H109" s="8">
        <f>VLOOKUP(A109,[1]věž!$A$7:$K$156,11,FALSE)</f>
        <v>19.3</v>
      </c>
    </row>
    <row r="110" spans="1:8">
      <c r="A110">
        <v>105</v>
      </c>
      <c r="B110" s="7">
        <f>VLOOKUP(A110,[1]věž!$A$7:$K$156,3,FALSE)</f>
        <v>105</v>
      </c>
      <c r="C110" s="7">
        <f>VLOOKUP(A110,[1]věž!$A$7:$K$156,5,FALSE)</f>
        <v>102</v>
      </c>
      <c r="D110" s="7" t="str">
        <f>VLOOKUP(A110,[1]věž!$A$7:$K$156,7,FALSE)</f>
        <v>Josef DORČÁK</v>
      </c>
      <c r="E110" s="7" t="str">
        <f>VLOOKUP(A110,[1]věž!$A$7:$K$156,8,FALSE)</f>
        <v>HZS podniku DEZA, a.s.</v>
      </c>
      <c r="F110" s="8">
        <f>VLOOKUP(A110,[1]věž!$A$7:$K$156,9,FALSE)</f>
        <v>20.82</v>
      </c>
      <c r="G110" s="8">
        <f>VLOOKUP(A110,[1]věž!$A$7:$K$156,10,FALSE)</f>
        <v>19.579999999999998</v>
      </c>
      <c r="H110" s="8">
        <f>VLOOKUP(A110,[1]věž!$A$7:$K$156,11,FALSE)</f>
        <v>19.579999999999998</v>
      </c>
    </row>
    <row r="111" spans="1:8">
      <c r="A111">
        <v>106</v>
      </c>
      <c r="B111" s="7">
        <f>VLOOKUP(A111,[1]věž!$A$7:$K$156,3,FALSE)</f>
        <v>106</v>
      </c>
      <c r="C111" s="7">
        <f>VLOOKUP(A111,[1]věž!$A$7:$K$156,5,FALSE)</f>
        <v>24</v>
      </c>
      <c r="D111" s="7" t="str">
        <f>VLOOKUP(A111,[1]věž!$A$7:$K$156,7,FALSE)</f>
        <v>Jaroslav KREJČÍK</v>
      </c>
      <c r="E111" s="7" t="str">
        <f>VLOOKUP(A111,[1]věž!$A$7:$K$156,8,FALSE)</f>
        <v>HZS Libereckého kraje</v>
      </c>
      <c r="F111" s="8">
        <f>VLOOKUP(A111,[1]věž!$A$7:$K$156,9,FALSE)</f>
        <v>23.16</v>
      </c>
      <c r="G111" s="8">
        <f>VLOOKUP(A111,[1]věž!$A$7:$K$156,10,FALSE)</f>
        <v>20.12</v>
      </c>
      <c r="H111" s="8">
        <f>VLOOKUP(A111,[1]věž!$A$7:$K$156,11,FALSE)</f>
        <v>20.12</v>
      </c>
    </row>
    <row r="112" spans="1:8">
      <c r="A112">
        <v>107</v>
      </c>
      <c r="B112" s="7">
        <f>VLOOKUP(A112,[1]věž!$A$7:$K$156,3,FALSE)</f>
        <v>107</v>
      </c>
      <c r="C112" s="7">
        <f>VLOOKUP(A112,[1]věž!$A$7:$K$156,5,FALSE)</f>
        <v>103</v>
      </c>
      <c r="D112" s="7" t="str">
        <f>VLOOKUP(A112,[1]věž!$A$7:$K$156,7,FALSE)</f>
        <v>Radek PIVKO</v>
      </c>
      <c r="E112" s="7" t="str">
        <f>VLOOKUP(A112,[1]věž!$A$7:$K$156,8,FALSE)</f>
        <v>HZS podniku DEZA, a.s.</v>
      </c>
      <c r="F112" s="8">
        <f>VLOOKUP(A112,[1]věž!$A$7:$K$156,9,FALSE)</f>
        <v>20.13</v>
      </c>
      <c r="G112" s="8">
        <f>VLOOKUP(A112,[1]věž!$A$7:$K$156,10,FALSE)</f>
        <v>20.239999999999998</v>
      </c>
      <c r="H112" s="8">
        <f>VLOOKUP(A112,[1]věž!$A$7:$K$156,11,FALSE)</f>
        <v>20.13</v>
      </c>
    </row>
    <row r="113" spans="1:8">
      <c r="A113">
        <v>108</v>
      </c>
      <c r="B113" s="7">
        <f>VLOOKUP(A113,[1]věž!$A$7:$K$156,3,FALSE)</f>
        <v>108</v>
      </c>
      <c r="C113" s="7">
        <f>VLOOKUP(A113,[1]věž!$A$7:$K$156,5,FALSE)</f>
        <v>101</v>
      </c>
      <c r="D113" s="7" t="str">
        <f>VLOOKUP(A113,[1]věž!$A$7:$K$156,7,FALSE)</f>
        <v>Aleš NAVRÁTIL</v>
      </c>
      <c r="E113" s="7" t="str">
        <f>VLOOKUP(A113,[1]věž!$A$7:$K$156,8,FALSE)</f>
        <v>HZS podniku DEZA, a.s.</v>
      </c>
      <c r="F113" s="8">
        <f>VLOOKUP(A113,[1]věž!$A$7:$K$156,9,FALSE)</f>
        <v>20.14</v>
      </c>
      <c r="G113" s="8">
        <f>VLOOKUP(A113,[1]věž!$A$7:$K$156,10,FALSE)</f>
        <v>99.99</v>
      </c>
      <c r="H113" s="8">
        <f>VLOOKUP(A113,[1]věž!$A$7:$K$156,11,FALSE)</f>
        <v>20.14</v>
      </c>
    </row>
    <row r="114" spans="1:8">
      <c r="A114">
        <v>109</v>
      </c>
      <c r="B114" s="7">
        <f>VLOOKUP(A114,[1]věž!$A$7:$K$156,3,FALSE)</f>
        <v>109</v>
      </c>
      <c r="C114" s="7">
        <f>VLOOKUP(A114,[1]věž!$A$7:$K$156,5,FALSE)</f>
        <v>44</v>
      </c>
      <c r="D114" s="7" t="str">
        <f>VLOOKUP(A114,[1]věž!$A$7:$K$156,7,FALSE)</f>
        <v>Pavel KADLEC</v>
      </c>
      <c r="E114" s="7" t="str">
        <f>VLOOKUP(A114,[1]věž!$A$7:$K$156,8,FALSE)</f>
        <v>HZS Pardubického kraje</v>
      </c>
      <c r="F114" s="8">
        <f>VLOOKUP(A114,[1]věž!$A$7:$K$156,9,FALSE)</f>
        <v>22.71</v>
      </c>
      <c r="G114" s="8">
        <f>VLOOKUP(A114,[1]věž!$A$7:$K$156,10,FALSE)</f>
        <v>20.16</v>
      </c>
      <c r="H114" s="8">
        <f>VLOOKUP(A114,[1]věž!$A$7:$K$156,11,FALSE)</f>
        <v>20.16</v>
      </c>
    </row>
    <row r="115" spans="1:8">
      <c r="A115">
        <v>110</v>
      </c>
      <c r="B115" s="7">
        <f>VLOOKUP(A115,[1]věž!$A$7:$K$156,3,FALSE)</f>
        <v>110</v>
      </c>
      <c r="C115" s="7">
        <f>VLOOKUP(A115,[1]věž!$A$7:$K$156,5,FALSE)</f>
        <v>41</v>
      </c>
      <c r="D115" s="7" t="str">
        <f>VLOOKUP(A115,[1]věž!$A$7:$K$156,7,FALSE)</f>
        <v>Ondřej KOUT</v>
      </c>
      <c r="E115" s="7" t="str">
        <f>VLOOKUP(A115,[1]věž!$A$7:$K$156,8,FALSE)</f>
        <v>HZS Pardubického kraje</v>
      </c>
      <c r="F115" s="8">
        <f>VLOOKUP(A115,[1]věž!$A$7:$K$156,9,FALSE)</f>
        <v>20.21</v>
      </c>
      <c r="G115" s="8">
        <f>VLOOKUP(A115,[1]věž!$A$7:$K$156,10,FALSE)</f>
        <v>21.71</v>
      </c>
      <c r="H115" s="8">
        <f>VLOOKUP(A115,[1]věž!$A$7:$K$156,11,FALSE)</f>
        <v>20.21</v>
      </c>
    </row>
    <row r="116" spans="1:8">
      <c r="A116">
        <v>111</v>
      </c>
      <c r="B116" s="7">
        <f>VLOOKUP(A116,[1]věž!$A$7:$K$156,3,FALSE)</f>
        <v>111</v>
      </c>
      <c r="C116" s="7">
        <f>VLOOKUP(A116,[1]věž!$A$7:$K$156,5,FALSE)</f>
        <v>104</v>
      </c>
      <c r="D116" s="7" t="str">
        <f>VLOOKUP(A116,[1]věž!$A$7:$K$156,7,FALSE)</f>
        <v>Lukáš DOBEŠ</v>
      </c>
      <c r="E116" s="7" t="str">
        <f>VLOOKUP(A116,[1]věž!$A$7:$K$156,8,FALSE)</f>
        <v>HZS podniku DEZA, a.s.</v>
      </c>
      <c r="F116" s="8">
        <f>VLOOKUP(A116,[1]věž!$A$7:$K$156,9,FALSE)</f>
        <v>20.37</v>
      </c>
      <c r="G116" s="8">
        <f>VLOOKUP(A116,[1]věž!$A$7:$K$156,10,FALSE)</f>
        <v>20.329999999999998</v>
      </c>
      <c r="H116" s="8">
        <f>VLOOKUP(A116,[1]věž!$A$7:$K$156,11,FALSE)</f>
        <v>20.329999999999998</v>
      </c>
    </row>
    <row r="117" spans="1:8">
      <c r="A117">
        <v>112</v>
      </c>
      <c r="B117" s="7">
        <f>VLOOKUP(A117,[1]věž!$A$7:$K$156,3,FALSE)</f>
        <v>112</v>
      </c>
      <c r="C117" s="7">
        <f>VLOOKUP(A117,[1]věž!$A$7:$K$156,5,FALSE)</f>
        <v>105</v>
      </c>
      <c r="D117" s="7" t="str">
        <f>VLOOKUP(A117,[1]věž!$A$7:$K$156,7,FALSE)</f>
        <v>Martin GÁŠEK</v>
      </c>
      <c r="E117" s="7" t="str">
        <f>VLOOKUP(A117,[1]věž!$A$7:$K$156,8,FALSE)</f>
        <v>HZS podniku DEZA, a.s.</v>
      </c>
      <c r="F117" s="8">
        <f>VLOOKUP(A117,[1]věž!$A$7:$K$156,9,FALSE)</f>
        <v>22.54</v>
      </c>
      <c r="G117" s="8">
        <f>VLOOKUP(A117,[1]věž!$A$7:$K$156,10,FALSE)</f>
        <v>20.66</v>
      </c>
      <c r="H117" s="8">
        <f>VLOOKUP(A117,[1]věž!$A$7:$K$156,11,FALSE)</f>
        <v>20.66</v>
      </c>
    </row>
    <row r="118" spans="1:8">
      <c r="A118">
        <v>113</v>
      </c>
      <c r="B118" s="7">
        <f>VLOOKUP(A118,[1]věž!$A$7:$K$156,3,FALSE)</f>
        <v>113</v>
      </c>
      <c r="C118" s="7">
        <f>VLOOKUP(A118,[1]věž!$A$7:$K$156,5,FALSE)</f>
        <v>47</v>
      </c>
      <c r="D118" s="7" t="str">
        <f>VLOOKUP(A118,[1]věž!$A$7:$K$156,7,FALSE)</f>
        <v>Jan MATĚJKA</v>
      </c>
      <c r="E118" s="7" t="str">
        <f>VLOOKUP(A118,[1]věž!$A$7:$K$156,8,FALSE)</f>
        <v>HZS Pardubického kraje</v>
      </c>
      <c r="F118" s="8">
        <f>VLOOKUP(A118,[1]věž!$A$7:$K$156,9,FALSE)</f>
        <v>23.33</v>
      </c>
      <c r="G118" s="8">
        <f>VLOOKUP(A118,[1]věž!$A$7:$K$156,10,FALSE)</f>
        <v>22.04</v>
      </c>
      <c r="H118" s="8">
        <f>VLOOKUP(A118,[1]věž!$A$7:$K$156,11,FALSE)</f>
        <v>22.04</v>
      </c>
    </row>
    <row r="119" spans="1:8">
      <c r="A119">
        <v>114</v>
      </c>
      <c r="B119" s="7">
        <f>VLOOKUP(A119,[1]věž!$A$7:$K$156,3,FALSE)</f>
        <v>114</v>
      </c>
      <c r="C119" s="7">
        <f>VLOOKUP(A119,[1]věž!$A$7:$K$156,5,FALSE)</f>
        <v>25</v>
      </c>
      <c r="D119" s="7" t="str">
        <f>VLOOKUP(A119,[1]věž!$A$7:$K$156,7,FALSE)</f>
        <v>Vladimír NOVOTNÝ</v>
      </c>
      <c r="E119" s="7" t="str">
        <f>VLOOKUP(A119,[1]věž!$A$7:$K$156,8,FALSE)</f>
        <v>HZS Libereckého kraje</v>
      </c>
      <c r="F119" s="8">
        <f>VLOOKUP(A119,[1]věž!$A$7:$K$156,9,FALSE)</f>
        <v>23.57</v>
      </c>
      <c r="G119" s="8">
        <f>VLOOKUP(A119,[1]věž!$A$7:$K$156,10,FALSE)</f>
        <v>27.57</v>
      </c>
      <c r="H119" s="8">
        <f>VLOOKUP(A119,[1]věž!$A$7:$K$156,11,FALSE)</f>
        <v>23.57</v>
      </c>
    </row>
    <row r="120" spans="1:8">
      <c r="A120">
        <v>115</v>
      </c>
      <c r="B120" s="7">
        <f>VLOOKUP(A120,[1]věž!$A$7:$K$156,3,FALSE)</f>
        <v>115</v>
      </c>
      <c r="C120" s="7">
        <f>VLOOKUP(A120,[1]věž!$A$7:$K$156,5,FALSE)</f>
        <v>87</v>
      </c>
      <c r="D120" s="7" t="str">
        <f>VLOOKUP(A120,[1]věž!$A$7:$K$156,7,FALSE)</f>
        <v>Ondřej KRBEC</v>
      </c>
      <c r="E120" s="7" t="str">
        <f>VLOOKUP(A120,[1]věž!$A$7:$K$156,8,FALSE)</f>
        <v>HZS Karlovarského kraje</v>
      </c>
      <c r="F120" s="8">
        <f>VLOOKUP(A120,[1]věž!$A$7:$K$156,9,FALSE)</f>
        <v>28.81</v>
      </c>
      <c r="G120" s="8">
        <f>VLOOKUP(A120,[1]věž!$A$7:$K$156,10,FALSE)</f>
        <v>28.86</v>
      </c>
      <c r="H120" s="8">
        <f>VLOOKUP(A120,[1]věž!$A$7:$K$156,11,FALSE)</f>
        <v>28.81</v>
      </c>
    </row>
    <row r="121" spans="1:8" hidden="1">
      <c r="A121">
        <v>116</v>
      </c>
      <c r="B121" s="7">
        <f>VLOOKUP(A121,[1]věž!$A$7:$K$156,3,FALSE)</f>
        <v>120</v>
      </c>
      <c r="C121" s="7">
        <f>VLOOKUP(A121,[1]věž!$A$7:$K$156,5,FALSE)</f>
        <v>3</v>
      </c>
      <c r="D121" s="7" t="str">
        <f>VLOOKUP(A121,[1]věž!$A$7:$K$156,7,FALSE)</f>
        <v>Radim ŠVEJDA</v>
      </c>
      <c r="E121" s="7" t="str">
        <f>VLOOKUP(A121,[1]věž!$A$7:$K$156,8,FALSE)</f>
        <v>HZS hlavního města Prahy</v>
      </c>
      <c r="F121" s="8">
        <f>VLOOKUP(A121,[1]věž!$A$7:$K$156,9,FALSE)</f>
        <v>99.99</v>
      </c>
      <c r="G121" s="8">
        <f>VLOOKUP(A121,[1]věž!$A$7:$K$156,10,FALSE)</f>
        <v>99.99</v>
      </c>
      <c r="H121" s="8">
        <f>VLOOKUP(A121,[1]věž!$A$7:$K$156,11,FALSE)</f>
        <v>99.99</v>
      </c>
    </row>
    <row r="122" spans="1:8" hidden="1">
      <c r="A122">
        <v>117</v>
      </c>
      <c r="B122" s="7">
        <f>VLOOKUP(A122,[1]věž!$A$7:$K$156,3,FALSE)</f>
        <v>120</v>
      </c>
      <c r="C122" s="7">
        <f>VLOOKUP(A122,[1]věž!$A$7:$K$156,5,FALSE)</f>
        <v>5</v>
      </c>
      <c r="D122" s="7" t="str">
        <f>VLOOKUP(A122,[1]věž!$A$7:$K$156,7,FALSE)</f>
        <v>Jindřich STÝBLO</v>
      </c>
      <c r="E122" s="7" t="str">
        <f>VLOOKUP(A122,[1]věž!$A$7:$K$156,8,FALSE)</f>
        <v>HZS hlavního města Prahy</v>
      </c>
      <c r="F122" s="8">
        <f>VLOOKUP(A122,[1]věž!$A$7:$K$156,9,FALSE)</f>
        <v>99.99</v>
      </c>
      <c r="G122" s="8">
        <f>VLOOKUP(A122,[1]věž!$A$7:$K$156,10,FALSE)</f>
        <v>99.99</v>
      </c>
      <c r="H122" s="8">
        <f>VLOOKUP(A122,[1]věž!$A$7:$K$156,11,FALSE)</f>
        <v>99.99</v>
      </c>
    </row>
    <row r="123" spans="1:8" hidden="1">
      <c r="A123">
        <v>118</v>
      </c>
      <c r="B123" s="7">
        <f>VLOOKUP(A123,[1]věž!$A$7:$K$156,3,FALSE)</f>
        <v>120</v>
      </c>
      <c r="C123" s="7">
        <f>VLOOKUP(A123,[1]věž!$A$7:$K$156,5,FALSE)</f>
        <v>16</v>
      </c>
      <c r="D123" s="7" t="str">
        <f>VLOOKUP(A123,[1]věž!$A$7:$K$156,7,FALSE)</f>
        <v>Luděk OTÝPKA</v>
      </c>
      <c r="E123" s="7" t="str">
        <f>VLOOKUP(A123,[1]věž!$A$7:$K$156,8,FALSE)</f>
        <v>HZS Zlínského kraje</v>
      </c>
      <c r="F123" s="8">
        <f>VLOOKUP(A123,[1]věž!$A$7:$K$156,9,FALSE)</f>
        <v>99.99</v>
      </c>
      <c r="G123" s="8">
        <f>VLOOKUP(A123,[1]věž!$A$7:$K$156,10,FALSE)</f>
        <v>99.99</v>
      </c>
      <c r="H123" s="8">
        <f>VLOOKUP(A123,[1]věž!$A$7:$K$156,11,FALSE)</f>
        <v>99.99</v>
      </c>
    </row>
    <row r="124" spans="1:8" hidden="1">
      <c r="A124">
        <v>119</v>
      </c>
      <c r="B124" s="7">
        <f>VLOOKUP(A124,[1]věž!$A$7:$K$156,3,FALSE)</f>
        <v>120</v>
      </c>
      <c r="C124" s="7">
        <f>VLOOKUP(A124,[1]věž!$A$7:$K$156,5,FALSE)</f>
        <v>19</v>
      </c>
      <c r="D124" s="7" t="str">
        <f>VLOOKUP(A124,[1]věž!$A$7:$K$156,7,FALSE)</f>
        <v>Pavel ABRHÁM</v>
      </c>
      <c r="E124" s="7" t="str">
        <f>VLOOKUP(A124,[1]věž!$A$7:$K$156,8,FALSE)</f>
        <v>HZS Zlínského kraje</v>
      </c>
      <c r="F124" s="8">
        <f>VLOOKUP(A124,[1]věž!$A$7:$K$156,9,FALSE)</f>
        <v>99.99</v>
      </c>
      <c r="G124" s="8">
        <f>VLOOKUP(A124,[1]věž!$A$7:$K$156,10,FALSE)</f>
        <v>99.99</v>
      </c>
      <c r="H124" s="8">
        <f>VLOOKUP(A124,[1]věž!$A$7:$K$156,11,FALSE)</f>
        <v>99.99</v>
      </c>
    </row>
    <row r="125" spans="1:8" hidden="1">
      <c r="A125">
        <v>120</v>
      </c>
      <c r="B125" s="7">
        <f>VLOOKUP(A125,[1]věž!$A$7:$K$156,3,FALSE)</f>
        <v>120</v>
      </c>
      <c r="C125" s="7">
        <f>VLOOKUP(A125,[1]věž!$A$7:$K$156,5,FALSE)</f>
        <v>21</v>
      </c>
      <c r="D125" s="7" t="str">
        <f>VLOOKUP(A125,[1]věž!$A$7:$K$156,7,FALSE)</f>
        <v>Lukáš VANÍČEK</v>
      </c>
      <c r="E125" s="7" t="str">
        <f>VLOOKUP(A125,[1]věž!$A$7:$K$156,8,FALSE)</f>
        <v>HZS Libereckého kraje</v>
      </c>
      <c r="F125" s="8">
        <f>VLOOKUP(A125,[1]věž!$A$7:$K$156,9,FALSE)</f>
        <v>99.99</v>
      </c>
      <c r="G125" s="8">
        <f>VLOOKUP(A125,[1]věž!$A$7:$K$156,10,FALSE)</f>
        <v>99.99</v>
      </c>
      <c r="H125" s="8">
        <f>VLOOKUP(A125,[1]věž!$A$7:$K$156,11,FALSE)</f>
        <v>99.99</v>
      </c>
    </row>
    <row r="126" spans="1:8" hidden="1">
      <c r="A126">
        <v>121</v>
      </c>
      <c r="B126" s="7">
        <f>VLOOKUP(A126,[1]věž!$A$7:$K$156,3,FALSE)</f>
        <v>120</v>
      </c>
      <c r="C126" s="7">
        <f>VLOOKUP(A126,[1]věž!$A$7:$K$156,5,FALSE)</f>
        <v>27</v>
      </c>
      <c r="D126" s="7" t="str">
        <f>VLOOKUP(A126,[1]věž!$A$7:$K$156,7,FALSE)</f>
        <v>Martin KAŠŤÁK</v>
      </c>
      <c r="E126" s="7" t="str">
        <f>VLOOKUP(A126,[1]věž!$A$7:$K$156,8,FALSE)</f>
        <v>HZS Libereckého kraje</v>
      </c>
      <c r="F126" s="8">
        <f>VLOOKUP(A126,[1]věž!$A$7:$K$156,9,FALSE)</f>
        <v>99.99</v>
      </c>
      <c r="G126" s="8">
        <f>VLOOKUP(A126,[1]věž!$A$7:$K$156,10,FALSE)</f>
        <v>99.99</v>
      </c>
      <c r="H126" s="8">
        <f>VLOOKUP(A126,[1]věž!$A$7:$K$156,11,FALSE)</f>
        <v>99.99</v>
      </c>
    </row>
    <row r="127" spans="1:8" hidden="1">
      <c r="A127">
        <v>122</v>
      </c>
      <c r="B127" s="7">
        <f>VLOOKUP(A127,[1]věž!$A$7:$K$156,3,FALSE)</f>
        <v>120</v>
      </c>
      <c r="C127" s="7">
        <f>VLOOKUP(A127,[1]věž!$A$7:$K$156,5,FALSE)</f>
        <v>28</v>
      </c>
      <c r="D127" s="7" t="str">
        <f>VLOOKUP(A127,[1]věž!$A$7:$K$156,7,FALSE)</f>
        <v>Jakub OTMAR</v>
      </c>
      <c r="E127" s="7" t="str">
        <f>VLOOKUP(A127,[1]věž!$A$7:$K$156,8,FALSE)</f>
        <v>HZS Libereckého kraje</v>
      </c>
      <c r="F127" s="8">
        <f>VLOOKUP(A127,[1]věž!$A$7:$K$156,9,FALSE)</f>
        <v>99.99</v>
      </c>
      <c r="G127" s="8">
        <f>VLOOKUP(A127,[1]věž!$A$7:$K$156,10,FALSE)</f>
        <v>99.99</v>
      </c>
      <c r="H127" s="8">
        <f>VLOOKUP(A127,[1]věž!$A$7:$K$156,11,FALSE)</f>
        <v>99.99</v>
      </c>
    </row>
    <row r="128" spans="1:8" hidden="1">
      <c r="A128">
        <v>123</v>
      </c>
      <c r="B128" s="7">
        <f>VLOOKUP(A128,[1]věž!$A$7:$K$156,3,FALSE)</f>
        <v>120</v>
      </c>
      <c r="C128" s="7">
        <f>VLOOKUP(A128,[1]věž!$A$7:$K$156,5,FALSE)</f>
        <v>29</v>
      </c>
      <c r="D128" s="7" t="str">
        <f>VLOOKUP(A128,[1]věž!$A$7:$K$156,7,FALSE)</f>
        <v>Marcel BAŽANT</v>
      </c>
      <c r="E128" s="7" t="str">
        <f>VLOOKUP(A128,[1]věž!$A$7:$K$156,8,FALSE)</f>
        <v>HZS Libereckého kraje</v>
      </c>
      <c r="F128" s="8">
        <f>VLOOKUP(A128,[1]věž!$A$7:$K$156,9,FALSE)</f>
        <v>99.99</v>
      </c>
      <c r="G128" s="8">
        <f>VLOOKUP(A128,[1]věž!$A$7:$K$156,10,FALSE)</f>
        <v>99.99</v>
      </c>
      <c r="H128" s="8">
        <f>VLOOKUP(A128,[1]věž!$A$7:$K$156,11,FALSE)</f>
        <v>99.99</v>
      </c>
    </row>
    <row r="129" spans="1:8" hidden="1">
      <c r="A129">
        <v>124</v>
      </c>
      <c r="B129" s="7">
        <f>VLOOKUP(A129,[1]věž!$A$7:$K$156,3,FALSE)</f>
        <v>120</v>
      </c>
      <c r="C129" s="7">
        <f>VLOOKUP(A129,[1]věž!$A$7:$K$156,5,FALSE)</f>
        <v>30</v>
      </c>
      <c r="D129" s="7" t="str">
        <f>VLOOKUP(A129,[1]věž!$A$7:$K$156,7,FALSE)</f>
        <v>Pavel ŠTĚPÁNEK</v>
      </c>
      <c r="E129" s="7" t="str">
        <f>VLOOKUP(A129,[1]věž!$A$7:$K$156,8,FALSE)</f>
        <v>HZS Libereckého kraje</v>
      </c>
      <c r="F129" s="8">
        <f>VLOOKUP(A129,[1]věž!$A$7:$K$156,9,FALSE)</f>
        <v>99.99</v>
      </c>
      <c r="G129" s="8">
        <f>VLOOKUP(A129,[1]věž!$A$7:$K$156,10,FALSE)</f>
        <v>99.99</v>
      </c>
      <c r="H129" s="8">
        <f>VLOOKUP(A129,[1]věž!$A$7:$K$156,11,FALSE)</f>
        <v>99.99</v>
      </c>
    </row>
    <row r="130" spans="1:8" hidden="1">
      <c r="A130">
        <v>125</v>
      </c>
      <c r="B130" s="7">
        <f>VLOOKUP(A130,[1]věž!$A$7:$K$156,3,FALSE)</f>
        <v>120</v>
      </c>
      <c r="C130" s="7">
        <f>VLOOKUP(A130,[1]věž!$A$7:$K$156,5,FALSE)</f>
        <v>31</v>
      </c>
      <c r="D130" s="7" t="str">
        <f>VLOOKUP(A130,[1]věž!$A$7:$K$156,7,FALSE)</f>
        <v>Jiří BAUER</v>
      </c>
      <c r="E130" s="7" t="str">
        <f>VLOOKUP(A130,[1]věž!$A$7:$K$156,8,FALSE)</f>
        <v>HZS Jihomoravského kraje</v>
      </c>
      <c r="F130" s="8">
        <f>VLOOKUP(A130,[1]věž!$A$7:$K$156,9,FALSE)</f>
        <v>99.99</v>
      </c>
      <c r="G130" s="8">
        <f>VLOOKUP(A130,[1]věž!$A$7:$K$156,10,FALSE)</f>
        <v>99.99</v>
      </c>
      <c r="H130" s="8">
        <f>VLOOKUP(A130,[1]věž!$A$7:$K$156,11,FALSE)</f>
        <v>99.99</v>
      </c>
    </row>
    <row r="131" spans="1:8" hidden="1">
      <c r="A131">
        <v>126</v>
      </c>
      <c r="B131" s="7">
        <f>VLOOKUP(A131,[1]věž!$A$7:$K$156,3,FALSE)</f>
        <v>120</v>
      </c>
      <c r="C131" s="7">
        <f>VLOOKUP(A131,[1]věž!$A$7:$K$156,5,FALSE)</f>
        <v>40</v>
      </c>
      <c r="D131" s="7" t="str">
        <f>VLOOKUP(A131,[1]věž!$A$7:$K$156,7,FALSE)</f>
        <v>Michal HOFÍREK</v>
      </c>
      <c r="E131" s="7" t="str">
        <f>VLOOKUP(A131,[1]věž!$A$7:$K$156,8,FALSE)</f>
        <v>HZS Jihomoravského kraje</v>
      </c>
      <c r="F131" s="8">
        <f>VLOOKUP(A131,[1]věž!$A$7:$K$156,9,FALSE)</f>
        <v>99.99</v>
      </c>
      <c r="G131" s="8">
        <f>VLOOKUP(A131,[1]věž!$A$7:$K$156,10,FALSE)</f>
        <v>99.99</v>
      </c>
      <c r="H131" s="8">
        <f>VLOOKUP(A131,[1]věž!$A$7:$K$156,11,FALSE)</f>
        <v>99.99</v>
      </c>
    </row>
    <row r="132" spans="1:8" hidden="1">
      <c r="A132">
        <v>127</v>
      </c>
      <c r="B132" s="7">
        <f>VLOOKUP(A132,[1]věž!$A$7:$K$156,3,FALSE)</f>
        <v>120</v>
      </c>
      <c r="C132" s="7">
        <f>VLOOKUP(A132,[1]věž!$A$7:$K$156,5,FALSE)</f>
        <v>48</v>
      </c>
      <c r="D132" s="7" t="str">
        <f>VLOOKUP(A132,[1]věž!$A$7:$K$156,7,FALSE)</f>
        <v>Jan MRÁZEK</v>
      </c>
      <c r="E132" s="7" t="str">
        <f>VLOOKUP(A132,[1]věž!$A$7:$K$156,8,FALSE)</f>
        <v>HZS Pardubického kraje</v>
      </c>
      <c r="F132" s="8">
        <f>VLOOKUP(A132,[1]věž!$A$7:$K$156,9,FALSE)</f>
        <v>99.99</v>
      </c>
      <c r="G132" s="8">
        <f>VLOOKUP(A132,[1]věž!$A$7:$K$156,10,FALSE)</f>
        <v>99.99</v>
      </c>
      <c r="H132" s="8">
        <f>VLOOKUP(A132,[1]věž!$A$7:$K$156,11,FALSE)</f>
        <v>99.99</v>
      </c>
    </row>
    <row r="133" spans="1:8" hidden="1">
      <c r="A133">
        <v>128</v>
      </c>
      <c r="B133" s="7">
        <f>VLOOKUP(A133,[1]věž!$A$7:$K$156,3,FALSE)</f>
        <v>120</v>
      </c>
      <c r="C133" s="7">
        <f>VLOOKUP(A133,[1]věž!$A$7:$K$156,5,FALSE)</f>
        <v>50</v>
      </c>
      <c r="D133" s="7" t="str">
        <f>VLOOKUP(A133,[1]věž!$A$7:$K$156,7,FALSE)</f>
        <v>Patrik BĚLSKÝ</v>
      </c>
      <c r="E133" s="7" t="str">
        <f>VLOOKUP(A133,[1]věž!$A$7:$K$156,8,FALSE)</f>
        <v>HZS Pardubického kraje</v>
      </c>
      <c r="F133" s="8">
        <f>VLOOKUP(A133,[1]věž!$A$7:$K$156,9,FALSE)</f>
        <v>99.99</v>
      </c>
      <c r="G133" s="8">
        <f>VLOOKUP(A133,[1]věž!$A$7:$K$156,10,FALSE)</f>
        <v>99.99</v>
      </c>
      <c r="H133" s="8">
        <f>VLOOKUP(A133,[1]věž!$A$7:$K$156,11,FALSE)</f>
        <v>99.99</v>
      </c>
    </row>
    <row r="134" spans="1:8" hidden="1">
      <c r="A134">
        <v>129</v>
      </c>
      <c r="B134" s="7">
        <f>VLOOKUP(A134,[1]věž!$A$7:$K$156,3,FALSE)</f>
        <v>120</v>
      </c>
      <c r="C134" s="7">
        <f>VLOOKUP(A134,[1]věž!$A$7:$K$156,5,FALSE)</f>
        <v>59</v>
      </c>
      <c r="D134" s="7" t="str">
        <f>VLOOKUP(A134,[1]věž!$A$7:$K$156,7,FALSE)</f>
        <v>Martin KLIMEŠ</v>
      </c>
      <c r="E134" s="7" t="str">
        <f>VLOOKUP(A134,[1]věž!$A$7:$K$156,8,FALSE)</f>
        <v>HZS kraje Vysočina</v>
      </c>
      <c r="F134" s="8">
        <f>VLOOKUP(A134,[1]věž!$A$7:$K$156,9,FALSE)</f>
        <v>99.99</v>
      </c>
      <c r="G134" s="8">
        <f>VLOOKUP(A134,[1]věž!$A$7:$K$156,10,FALSE)</f>
        <v>99.99</v>
      </c>
      <c r="H134" s="8">
        <f>VLOOKUP(A134,[1]věž!$A$7:$K$156,11,FALSE)</f>
        <v>99.99</v>
      </c>
    </row>
    <row r="135" spans="1:8" hidden="1">
      <c r="A135">
        <v>130</v>
      </c>
      <c r="B135" s="7">
        <f>VLOOKUP(A135,[1]věž!$A$7:$K$156,3,FALSE)</f>
        <v>120</v>
      </c>
      <c r="C135" s="7">
        <f>VLOOKUP(A135,[1]věž!$A$7:$K$156,5,FALSE)</f>
        <v>60</v>
      </c>
      <c r="D135" s="7" t="str">
        <f>VLOOKUP(A135,[1]věž!$A$7:$K$156,7,FALSE)</f>
        <v>Milan PAŘIL</v>
      </c>
      <c r="E135" s="7" t="str">
        <f>VLOOKUP(A135,[1]věž!$A$7:$K$156,8,FALSE)</f>
        <v>HZS kraje Vysočina</v>
      </c>
      <c r="F135" s="8">
        <f>VLOOKUP(A135,[1]věž!$A$7:$K$156,9,FALSE)</f>
        <v>99.99</v>
      </c>
      <c r="G135" s="8">
        <f>VLOOKUP(A135,[1]věž!$A$7:$K$156,10,FALSE)</f>
        <v>99.99</v>
      </c>
      <c r="H135" s="8">
        <f>VLOOKUP(A135,[1]věž!$A$7:$K$156,11,FALSE)</f>
        <v>99.99</v>
      </c>
    </row>
    <row r="136" spans="1:8" hidden="1">
      <c r="A136">
        <v>131</v>
      </c>
      <c r="B136" s="7">
        <f>VLOOKUP(A136,[1]věž!$A$7:$K$156,3,FALSE)</f>
        <v>120</v>
      </c>
      <c r="C136" s="7">
        <f>VLOOKUP(A136,[1]věž!$A$7:$K$156,5,FALSE)</f>
        <v>69</v>
      </c>
      <c r="D136" s="7" t="str">
        <f>VLOOKUP(A136,[1]věž!$A$7:$K$156,7,FALSE)</f>
        <v>Ondřej KUBALA</v>
      </c>
      <c r="E136" s="7" t="str">
        <f>VLOOKUP(A136,[1]věž!$A$7:$K$156,8,FALSE)</f>
        <v>HZS Moravskoslezského kraje</v>
      </c>
      <c r="F136" s="8">
        <f>VLOOKUP(A136,[1]věž!$A$7:$K$156,9,FALSE)</f>
        <v>99.99</v>
      </c>
      <c r="G136" s="8">
        <f>VLOOKUP(A136,[1]věž!$A$7:$K$156,10,FALSE)</f>
        <v>99.99</v>
      </c>
      <c r="H136" s="8">
        <f>VLOOKUP(A136,[1]věž!$A$7:$K$156,11,FALSE)</f>
        <v>99.99</v>
      </c>
    </row>
    <row r="137" spans="1:8" hidden="1">
      <c r="A137">
        <v>132</v>
      </c>
      <c r="B137" s="7">
        <f>VLOOKUP(A137,[1]věž!$A$7:$K$156,3,FALSE)</f>
        <v>120</v>
      </c>
      <c r="C137" s="7">
        <f>VLOOKUP(A137,[1]věž!$A$7:$K$156,5,FALSE)</f>
        <v>70</v>
      </c>
      <c r="D137" s="7" t="str">
        <f>VLOOKUP(A137,[1]věž!$A$7:$K$156,7,FALSE)</f>
        <v>Adam VONDRA</v>
      </c>
      <c r="E137" s="7" t="str">
        <f>VLOOKUP(A137,[1]věž!$A$7:$K$156,8,FALSE)</f>
        <v>HZS Moravskoslezského kraje</v>
      </c>
      <c r="F137" s="8">
        <f>VLOOKUP(A137,[1]věž!$A$7:$K$156,9,FALSE)</f>
        <v>99.99</v>
      </c>
      <c r="G137" s="8">
        <f>VLOOKUP(A137,[1]věž!$A$7:$K$156,10,FALSE)</f>
        <v>99.99</v>
      </c>
      <c r="H137" s="8">
        <f>VLOOKUP(A137,[1]věž!$A$7:$K$156,11,FALSE)</f>
        <v>99.99</v>
      </c>
    </row>
    <row r="138" spans="1:8" hidden="1">
      <c r="A138">
        <v>133</v>
      </c>
      <c r="B138" s="7">
        <f>VLOOKUP(A138,[1]věž!$A$7:$K$156,3,FALSE)</f>
        <v>120</v>
      </c>
      <c r="C138" s="7">
        <f>VLOOKUP(A138,[1]věž!$A$7:$K$156,5,FALSE)</f>
        <v>76</v>
      </c>
      <c r="D138" s="7" t="str">
        <f>VLOOKUP(A138,[1]věž!$A$7:$K$156,7,FALSE)</f>
        <v>Jan FINDA</v>
      </c>
      <c r="E138" s="7" t="str">
        <f>VLOOKUP(A138,[1]věž!$A$7:$K$156,8,FALSE)</f>
        <v>HZS Ústeckého kraje</v>
      </c>
      <c r="F138" s="8">
        <f>VLOOKUP(A138,[1]věž!$A$7:$K$156,9,FALSE)</f>
        <v>99.99</v>
      </c>
      <c r="G138" s="8">
        <f>VLOOKUP(A138,[1]věž!$A$7:$K$156,10,FALSE)</f>
        <v>99.99</v>
      </c>
      <c r="H138" s="8">
        <f>VLOOKUP(A138,[1]věž!$A$7:$K$156,11,FALSE)</f>
        <v>99.99</v>
      </c>
    </row>
    <row r="139" spans="1:8" hidden="1">
      <c r="A139">
        <v>134</v>
      </c>
      <c r="B139" s="7">
        <f>VLOOKUP(A139,[1]věž!$A$7:$K$156,3,FALSE)</f>
        <v>120</v>
      </c>
      <c r="C139" s="7">
        <f>VLOOKUP(A139,[1]věž!$A$7:$K$156,5,FALSE)</f>
        <v>80</v>
      </c>
      <c r="D139" s="7" t="str">
        <f>VLOOKUP(A139,[1]věž!$A$7:$K$156,7,FALSE)</f>
        <v>Pavel VÁCHA</v>
      </c>
      <c r="E139" s="7" t="str">
        <f>VLOOKUP(A139,[1]věž!$A$7:$K$156,8,FALSE)</f>
        <v>HZS Ústeckého kraje</v>
      </c>
      <c r="F139" s="8">
        <f>VLOOKUP(A139,[1]věž!$A$7:$K$156,9,FALSE)</f>
        <v>99.99</v>
      </c>
      <c r="G139" s="8">
        <f>VLOOKUP(A139,[1]věž!$A$7:$K$156,10,FALSE)</f>
        <v>99.99</v>
      </c>
      <c r="H139" s="8">
        <f>VLOOKUP(A139,[1]věž!$A$7:$K$156,11,FALSE)</f>
        <v>99.99</v>
      </c>
    </row>
    <row r="140" spans="1:8" hidden="1">
      <c r="A140">
        <v>135</v>
      </c>
      <c r="B140" s="7">
        <f>VLOOKUP(A140,[1]věž!$A$7:$K$156,3,FALSE)</f>
        <v>120</v>
      </c>
      <c r="C140" s="7">
        <f>VLOOKUP(A140,[1]věž!$A$7:$K$156,5,FALSE)</f>
        <v>85</v>
      </c>
      <c r="D140" s="7" t="str">
        <f>VLOOKUP(A140,[1]věž!$A$7:$K$156,7,FALSE)</f>
        <v>Miloslav POSPĚCH</v>
      </c>
      <c r="E140" s="7" t="str">
        <f>VLOOKUP(A140,[1]věž!$A$7:$K$156,8,FALSE)</f>
        <v>HZS Karlovarského kraje</v>
      </c>
      <c r="F140" s="8">
        <f>VLOOKUP(A140,[1]věž!$A$7:$K$156,9,FALSE)</f>
        <v>99.99</v>
      </c>
      <c r="G140" s="8">
        <f>VLOOKUP(A140,[1]věž!$A$7:$K$156,10,FALSE)</f>
        <v>99.99</v>
      </c>
      <c r="H140" s="8">
        <f>VLOOKUP(A140,[1]věž!$A$7:$K$156,11,FALSE)</f>
        <v>99.99</v>
      </c>
    </row>
    <row r="141" spans="1:8" hidden="1">
      <c r="A141">
        <v>136</v>
      </c>
      <c r="B141" s="7">
        <f>VLOOKUP(A141,[1]věž!$A$7:$K$156,3,FALSE)</f>
        <v>120</v>
      </c>
      <c r="C141" s="7">
        <f>VLOOKUP(A141,[1]věž!$A$7:$K$156,5,FALSE)</f>
        <v>86</v>
      </c>
      <c r="D141" s="7" t="str">
        <f>VLOOKUP(A141,[1]věž!$A$7:$K$156,7,FALSE)</f>
        <v>Milan BÍLEK</v>
      </c>
      <c r="E141" s="7" t="str">
        <f>VLOOKUP(A141,[1]věž!$A$7:$K$156,8,FALSE)</f>
        <v>HZS Karlovarského kraje</v>
      </c>
      <c r="F141" s="8">
        <f>VLOOKUP(A141,[1]věž!$A$7:$K$156,9,FALSE)</f>
        <v>99.99</v>
      </c>
      <c r="G141" s="8">
        <f>VLOOKUP(A141,[1]věž!$A$7:$K$156,10,FALSE)</f>
        <v>99.99</v>
      </c>
      <c r="H141" s="8">
        <f>VLOOKUP(A141,[1]věž!$A$7:$K$156,11,FALSE)</f>
        <v>99.99</v>
      </c>
    </row>
    <row r="142" spans="1:8" hidden="1">
      <c r="A142">
        <v>137</v>
      </c>
      <c r="B142" s="7">
        <f>VLOOKUP(A142,[1]věž!$A$7:$K$156,3,FALSE)</f>
        <v>120</v>
      </c>
      <c r="C142" s="7">
        <f>VLOOKUP(A142,[1]věž!$A$7:$K$156,5,FALSE)</f>
        <v>89</v>
      </c>
      <c r="D142" s="7" t="str">
        <f>VLOOKUP(A142,[1]věž!$A$7:$K$156,7,FALSE)</f>
        <v>Tomáš DOLEČEK</v>
      </c>
      <c r="E142" s="7" t="str">
        <f>VLOOKUP(A142,[1]věž!$A$7:$K$156,8,FALSE)</f>
        <v>HZS Karlovarského kraje</v>
      </c>
      <c r="F142" s="8">
        <f>VLOOKUP(A142,[1]věž!$A$7:$K$156,9,FALSE)</f>
        <v>99.99</v>
      </c>
      <c r="G142" s="8">
        <f>VLOOKUP(A142,[1]věž!$A$7:$K$156,10,FALSE)</f>
        <v>99.99</v>
      </c>
      <c r="H142" s="8">
        <f>VLOOKUP(A142,[1]věž!$A$7:$K$156,11,FALSE)</f>
        <v>99.99</v>
      </c>
    </row>
    <row r="143" spans="1:8" hidden="1">
      <c r="A143">
        <v>138</v>
      </c>
      <c r="B143" s="7">
        <f>VLOOKUP(A143,[1]věž!$A$7:$K$156,3,FALSE)</f>
        <v>120</v>
      </c>
      <c r="C143" s="7">
        <f>VLOOKUP(A143,[1]věž!$A$7:$K$156,5,FALSE)</f>
        <v>90</v>
      </c>
      <c r="D143" s="7" t="str">
        <f>VLOOKUP(A143,[1]věž!$A$7:$K$156,7,FALSE)</f>
        <v>Patrik ŽIŽKA</v>
      </c>
      <c r="E143" s="7" t="str">
        <f>VLOOKUP(A143,[1]věž!$A$7:$K$156,8,FALSE)</f>
        <v>HZS Karlovarského kraje</v>
      </c>
      <c r="F143" s="8">
        <f>VLOOKUP(A143,[1]věž!$A$7:$K$156,9,FALSE)</f>
        <v>99.99</v>
      </c>
      <c r="G143" s="8">
        <f>VLOOKUP(A143,[1]věž!$A$7:$K$156,10,FALSE)</f>
        <v>99.99</v>
      </c>
      <c r="H143" s="8">
        <f>VLOOKUP(A143,[1]věž!$A$7:$K$156,11,FALSE)</f>
        <v>99.99</v>
      </c>
    </row>
    <row r="144" spans="1:8" hidden="1">
      <c r="A144">
        <v>139</v>
      </c>
      <c r="B144" s="7">
        <f>VLOOKUP(A144,[1]věž!$A$7:$K$156,3,FALSE)</f>
        <v>120</v>
      </c>
      <c r="C144" s="7">
        <f>VLOOKUP(A144,[1]věž!$A$7:$K$156,5,FALSE)</f>
        <v>94</v>
      </c>
      <c r="D144" s="7" t="str">
        <f>VLOOKUP(A144,[1]věž!$A$7:$K$156,7,FALSE)</f>
        <v>Jan KLIMECKÝ</v>
      </c>
      <c r="E144" s="7" t="str">
        <f>VLOOKUP(A144,[1]věž!$A$7:$K$156,8,FALSE)</f>
        <v>HZS Olomouckého kraje</v>
      </c>
      <c r="F144" s="8">
        <f>VLOOKUP(A144,[1]věž!$A$7:$K$156,9,FALSE)</f>
        <v>99.99</v>
      </c>
      <c r="G144" s="8">
        <f>VLOOKUP(A144,[1]věž!$A$7:$K$156,10,FALSE)</f>
        <v>99.99</v>
      </c>
      <c r="H144" s="8">
        <f>VLOOKUP(A144,[1]věž!$A$7:$K$156,11,FALSE)</f>
        <v>99.99</v>
      </c>
    </row>
    <row r="145" spans="1:8" hidden="1">
      <c r="A145">
        <v>140</v>
      </c>
      <c r="B145" s="7">
        <f>VLOOKUP(A145,[1]věž!$A$7:$K$156,3,FALSE)</f>
        <v>120</v>
      </c>
      <c r="C145" s="7">
        <f>VLOOKUP(A145,[1]věž!$A$7:$K$156,5,FALSE)</f>
        <v>99</v>
      </c>
      <c r="D145" s="7" t="str">
        <f>VLOOKUP(A145,[1]věž!$A$7:$K$156,7,FALSE)</f>
        <v>Josef BUCHTA</v>
      </c>
      <c r="E145" s="7" t="str">
        <f>VLOOKUP(A145,[1]věž!$A$7:$K$156,8,FALSE)</f>
        <v>HZS Olomouckého kraje</v>
      </c>
      <c r="F145" s="8">
        <f>VLOOKUP(A145,[1]věž!$A$7:$K$156,9,FALSE)</f>
        <v>99.99</v>
      </c>
      <c r="G145" s="8">
        <f>VLOOKUP(A145,[1]věž!$A$7:$K$156,10,FALSE)</f>
        <v>99.99</v>
      </c>
      <c r="H145" s="8">
        <f>VLOOKUP(A145,[1]věž!$A$7:$K$156,11,FALSE)</f>
        <v>99.99</v>
      </c>
    </row>
    <row r="146" spans="1:8" hidden="1">
      <c r="A146">
        <v>141</v>
      </c>
      <c r="B146" s="7">
        <f>VLOOKUP(A146,[1]věž!$A$7:$K$156,3,FALSE)</f>
        <v>120</v>
      </c>
      <c r="C146" s="7">
        <f>VLOOKUP(A146,[1]věž!$A$7:$K$156,5,FALSE)</f>
        <v>106</v>
      </c>
      <c r="D146" s="7" t="str">
        <f>VLOOKUP(A146,[1]věž!$A$7:$K$156,7,FALSE)</f>
        <v>Petr KORÁBEČNÝ</v>
      </c>
      <c r="E146" s="7" t="str">
        <f>VLOOKUP(A146,[1]věž!$A$7:$K$156,8,FALSE)</f>
        <v>HZS podniku DEZA, a.s.</v>
      </c>
      <c r="F146" s="8">
        <f>VLOOKUP(A146,[1]věž!$A$7:$K$156,9,FALSE)</f>
        <v>99.99</v>
      </c>
      <c r="G146" s="8">
        <f>VLOOKUP(A146,[1]věž!$A$7:$K$156,10,FALSE)</f>
        <v>99.99</v>
      </c>
      <c r="H146" s="8">
        <f>VLOOKUP(A146,[1]věž!$A$7:$K$156,11,FALSE)</f>
        <v>99.99</v>
      </c>
    </row>
    <row r="147" spans="1:8" hidden="1">
      <c r="A147">
        <v>142</v>
      </c>
      <c r="B147" s="7">
        <f>VLOOKUP(A147,[1]věž!$A$7:$K$156,3,FALSE)</f>
        <v>120</v>
      </c>
      <c r="C147" s="7">
        <f>VLOOKUP(A147,[1]věž!$A$7:$K$156,5,FALSE)</f>
        <v>109</v>
      </c>
      <c r="D147" s="7" t="str">
        <f>VLOOKUP(A147,[1]věž!$A$7:$K$156,7,FALSE)</f>
        <v>Karel BEZDĚK</v>
      </c>
      <c r="E147" s="7" t="str">
        <f>VLOOKUP(A147,[1]věž!$A$7:$K$156,8,FALSE)</f>
        <v>HZS podniku DEZA, a.s.</v>
      </c>
      <c r="F147" s="8">
        <f>VLOOKUP(A147,[1]věž!$A$7:$K$156,9,FALSE)</f>
        <v>99.99</v>
      </c>
      <c r="G147" s="8">
        <f>VLOOKUP(A147,[1]věž!$A$7:$K$156,10,FALSE)</f>
        <v>99.99</v>
      </c>
      <c r="H147" s="8">
        <f>VLOOKUP(A147,[1]věž!$A$7:$K$156,11,FALSE)</f>
        <v>99.99</v>
      </c>
    </row>
    <row r="148" spans="1:8" hidden="1">
      <c r="A148">
        <v>143</v>
      </c>
      <c r="B148" s="7">
        <f>VLOOKUP(A148,[1]věž!$A$7:$K$156,3,FALSE)</f>
        <v>120</v>
      </c>
      <c r="C148" s="7">
        <f>VLOOKUP(A148,[1]věž!$A$7:$K$156,5,FALSE)</f>
        <v>112</v>
      </c>
      <c r="D148" s="7" t="str">
        <f>VLOOKUP(A148,[1]věž!$A$7:$K$156,7,FALSE)</f>
        <v>Radovan BLUDSKÝ</v>
      </c>
      <c r="E148" s="7" t="str">
        <f>VLOOKUP(A148,[1]věž!$A$7:$K$156,8,FALSE)</f>
        <v>HZS Královéhradeckého kraje</v>
      </c>
      <c r="F148" s="8">
        <f>VLOOKUP(A148,[1]věž!$A$7:$K$156,9,FALSE)</f>
        <v>99.99</v>
      </c>
      <c r="G148" s="8">
        <f>VLOOKUP(A148,[1]věž!$A$7:$K$156,10,FALSE)</f>
        <v>99.99</v>
      </c>
      <c r="H148" s="8">
        <f>VLOOKUP(A148,[1]věž!$A$7:$K$156,11,FALSE)</f>
        <v>99.99</v>
      </c>
    </row>
    <row r="149" spans="1:8" hidden="1">
      <c r="A149">
        <v>144</v>
      </c>
      <c r="B149" s="7">
        <f>VLOOKUP(A149,[1]věž!$A$7:$K$156,3,FALSE)</f>
        <v>120</v>
      </c>
      <c r="C149" s="7">
        <f>VLOOKUP(A149,[1]věž!$A$7:$K$156,5,FALSE)</f>
        <v>117</v>
      </c>
      <c r="D149" s="7" t="str">
        <f>VLOOKUP(A149,[1]věž!$A$7:$K$156,7,FALSE)</f>
        <v>Kamil KRÁLIK</v>
      </c>
      <c r="E149" s="7" t="str">
        <f>VLOOKUP(A149,[1]věž!$A$7:$K$156,8,FALSE)</f>
        <v>HZS Královéhradeckého kraje</v>
      </c>
      <c r="F149" s="8">
        <f>VLOOKUP(A149,[1]věž!$A$7:$K$156,9,FALSE)</f>
        <v>99.99</v>
      </c>
      <c r="G149" s="8">
        <f>VLOOKUP(A149,[1]věž!$A$7:$K$156,10,FALSE)</f>
        <v>99.99</v>
      </c>
      <c r="H149" s="8">
        <f>VLOOKUP(A149,[1]věž!$A$7:$K$156,11,FALSE)</f>
        <v>99.99</v>
      </c>
    </row>
    <row r="150" spans="1:8" hidden="1">
      <c r="A150">
        <v>145</v>
      </c>
      <c r="B150" s="7">
        <f>VLOOKUP(A150,[1]věž!$A$7:$K$156,3,FALSE)</f>
        <v>120</v>
      </c>
      <c r="C150" s="7">
        <f>VLOOKUP(A150,[1]věž!$A$7:$K$156,5,FALSE)</f>
        <v>128</v>
      </c>
      <c r="D150" s="7" t="str">
        <f>VLOOKUP(A150,[1]věž!$A$7:$K$156,7,FALSE)</f>
        <v>Pavel MAYER</v>
      </c>
      <c r="E150" s="7" t="str">
        <f>VLOOKUP(A150,[1]věž!$A$7:$K$156,8,FALSE)</f>
        <v>HZS Středočeského kraje</v>
      </c>
      <c r="F150" s="8">
        <f>VLOOKUP(A150,[1]věž!$A$7:$K$156,9,FALSE)</f>
        <v>99.99</v>
      </c>
      <c r="G150" s="8">
        <f>VLOOKUP(A150,[1]věž!$A$7:$K$156,10,FALSE)</f>
        <v>99.99</v>
      </c>
      <c r="H150" s="8">
        <f>VLOOKUP(A150,[1]věž!$A$7:$K$156,11,FALSE)</f>
        <v>99.99</v>
      </c>
    </row>
    <row r="151" spans="1:8" hidden="1">
      <c r="A151">
        <v>146</v>
      </c>
      <c r="B151" s="7">
        <f>VLOOKUP(A151,[1]věž!$A$7:$K$156,3,FALSE)</f>
        <v>120</v>
      </c>
      <c r="C151" s="7">
        <f>VLOOKUP(A151,[1]věž!$A$7:$K$156,5,FALSE)</f>
        <v>130</v>
      </c>
      <c r="D151" s="7" t="str">
        <f>VLOOKUP(A151,[1]věž!$A$7:$K$156,7,FALSE)</f>
        <v>Martin VIKTORA</v>
      </c>
      <c r="E151" s="7" t="str">
        <f>VLOOKUP(A151,[1]věž!$A$7:$K$156,8,FALSE)</f>
        <v>HZS Středočeského kraje</v>
      </c>
      <c r="F151" s="8">
        <f>VLOOKUP(A151,[1]věž!$A$7:$K$156,9,FALSE)</f>
        <v>99.99</v>
      </c>
      <c r="G151" s="8">
        <f>VLOOKUP(A151,[1]věž!$A$7:$K$156,10,FALSE)</f>
        <v>99.99</v>
      </c>
      <c r="H151" s="8">
        <f>VLOOKUP(A151,[1]věž!$A$7:$K$156,11,FALSE)</f>
        <v>99.99</v>
      </c>
    </row>
    <row r="152" spans="1:8" hidden="1">
      <c r="A152">
        <v>147</v>
      </c>
      <c r="B152" s="7">
        <f>VLOOKUP(A152,[1]věž!$A$7:$K$156,3,FALSE)</f>
        <v>120</v>
      </c>
      <c r="C152" s="7">
        <f>VLOOKUP(A152,[1]věž!$A$7:$K$156,5,FALSE)</f>
        <v>133</v>
      </c>
      <c r="D152" s="7" t="str">
        <f>VLOOKUP(A152,[1]věž!$A$7:$K$156,7,FALSE)</f>
        <v>Pavel PAVLÍČEK</v>
      </c>
      <c r="E152" s="7" t="str">
        <f>VLOOKUP(A152,[1]věž!$A$7:$K$156,8,FALSE)</f>
        <v>HZS Plzeňského kraje</v>
      </c>
      <c r="F152" s="8">
        <f>VLOOKUP(A152,[1]věž!$A$7:$K$156,9,FALSE)</f>
        <v>99.99</v>
      </c>
      <c r="G152" s="8">
        <f>VLOOKUP(A152,[1]věž!$A$7:$K$156,10,FALSE)</f>
        <v>99.99</v>
      </c>
      <c r="H152" s="8">
        <f>VLOOKUP(A152,[1]věž!$A$7:$K$156,11,FALSE)</f>
        <v>99.99</v>
      </c>
    </row>
    <row r="153" spans="1:8" hidden="1">
      <c r="A153">
        <v>148</v>
      </c>
      <c r="B153" s="7">
        <f>VLOOKUP(A153,[1]věž!$A$7:$K$156,3,FALSE)</f>
        <v>120</v>
      </c>
      <c r="C153" s="7">
        <f>VLOOKUP(A153,[1]věž!$A$7:$K$156,5,FALSE)</f>
        <v>135</v>
      </c>
      <c r="D153" s="7" t="str">
        <f>VLOOKUP(A153,[1]věž!$A$7:$K$156,7,FALSE)</f>
        <v>Tomáš HOSPR</v>
      </c>
      <c r="E153" s="7" t="str">
        <f>VLOOKUP(A153,[1]věž!$A$7:$K$156,8,FALSE)</f>
        <v>HZS Plzeňského kraje</v>
      </c>
      <c r="F153" s="8">
        <f>VLOOKUP(A153,[1]věž!$A$7:$K$156,9,FALSE)</f>
        <v>99.99</v>
      </c>
      <c r="G153" s="8">
        <f>VLOOKUP(A153,[1]věž!$A$7:$K$156,10,FALSE)</f>
        <v>99.99</v>
      </c>
      <c r="H153" s="8">
        <f>VLOOKUP(A153,[1]věž!$A$7:$K$156,11,FALSE)</f>
        <v>99.99</v>
      </c>
    </row>
    <row r="154" spans="1:8" hidden="1">
      <c r="A154">
        <v>149</v>
      </c>
      <c r="B154" s="7">
        <f>VLOOKUP(A154,[1]věž!$A$7:$K$156,3,FALSE)</f>
        <v>120</v>
      </c>
      <c r="C154" s="7">
        <f>VLOOKUP(A154,[1]věž!$A$7:$K$156,5,FALSE)</f>
        <v>144</v>
      </c>
      <c r="D154" s="7" t="str">
        <f>VLOOKUP(A154,[1]věž!$A$7:$K$156,7,FALSE)</f>
        <v>Miroslav FERDAN</v>
      </c>
      <c r="E154" s="7" t="str">
        <f>VLOOKUP(A154,[1]věž!$A$7:$K$156,8,FALSE)</f>
        <v>HZS Jihočeského kraje</v>
      </c>
      <c r="F154" s="8">
        <f>VLOOKUP(A154,[1]věž!$A$7:$K$156,9,FALSE)</f>
        <v>99.99</v>
      </c>
      <c r="G154" s="8">
        <f>VLOOKUP(A154,[1]věž!$A$7:$K$156,10,FALSE)</f>
        <v>99.99</v>
      </c>
      <c r="H154" s="8">
        <f>VLOOKUP(A154,[1]věž!$A$7:$K$156,11,FALSE)</f>
        <v>99.99</v>
      </c>
    </row>
    <row r="155" spans="1:8" hidden="1">
      <c r="A155">
        <v>150</v>
      </c>
      <c r="B155" s="7">
        <f>VLOOKUP(A155,[1]věž!$A$7:$K$156,3,FALSE)</f>
        <v>120</v>
      </c>
      <c r="C155" s="7">
        <f>VLOOKUP(A155,[1]věž!$A$7:$K$156,5,FALSE)</f>
        <v>148</v>
      </c>
      <c r="D155" s="7" t="str">
        <f>VLOOKUP(A155,[1]věž!$A$7:$K$156,7,FALSE)</f>
        <v>Martin HRÁDEK</v>
      </c>
      <c r="E155" s="7" t="str">
        <f>VLOOKUP(A155,[1]věž!$A$7:$K$156,8,FALSE)</f>
        <v>HZS Jihočeského kraje</v>
      </c>
      <c r="F155" s="8">
        <f>VLOOKUP(A155,[1]věž!$A$7:$K$156,9,FALSE)</f>
        <v>99.99</v>
      </c>
      <c r="G155" s="8">
        <f>VLOOKUP(A155,[1]věž!$A$7:$K$156,10,FALSE)</f>
        <v>99.99</v>
      </c>
      <c r="H155" s="8">
        <f>VLOOKUP(A155,[1]věž!$A$7:$K$156,11,FALSE)</f>
        <v>99.99</v>
      </c>
    </row>
  </sheetData>
  <pageMargins left="0.78740157499999996" right="0.78740157499999996" top="0.49" bottom="0.66" header="0.28000000000000003" footer="0.26"/>
  <pageSetup paperSize="9" orientation="portrait" r:id="rId1"/>
  <headerFooter alignWithMargins="0"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útok</vt:lpstr>
      <vt:lpstr>celkem</vt:lpstr>
      <vt:lpstr>štafeta</vt:lpstr>
      <vt:lpstr>100mSF</vt:lpstr>
      <vt:lpstr>Vdvojboj</vt:lpstr>
      <vt:lpstr>V100m</vt:lpstr>
      <vt:lpstr>věžSF</vt:lpstr>
      <vt:lpstr>Vvěž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Jiří Čech</dc:creator>
  <cp:lastModifiedBy>799682</cp:lastModifiedBy>
  <cp:lastPrinted>2014-06-28T16:25:08Z</cp:lastPrinted>
  <dcterms:created xsi:type="dcterms:W3CDTF">2014-06-27T13:15:58Z</dcterms:created>
  <dcterms:modified xsi:type="dcterms:W3CDTF">2014-06-29T14:13:15Z</dcterms:modified>
</cp:coreProperties>
</file>