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hidePivotFieldList="1" defaultThemeVersion="124226"/>
  <bookViews>
    <workbookView xWindow="-120" yWindow="120" windowWidth="15195" windowHeight="9585"/>
  </bookViews>
  <sheets>
    <sheet name="věž" sheetId="5" r:id="rId1"/>
    <sheet name="100m" sheetId="8" r:id="rId2"/>
    <sheet name="dvojboj" sheetId="9" r:id="rId3"/>
    <sheet name="štafeta" sheetId="12" r:id="rId4"/>
    <sheet name="útok" sheetId="11" r:id="rId5"/>
    <sheet name="družstva" sheetId="13" r:id="rId6"/>
    <sheet name="přihlášky" sheetId="10" r:id="rId7"/>
    <sheet name="Startovky" sheetId="6" r:id="rId8"/>
    <sheet name="Ruční měření" sheetId="15" r:id="rId9"/>
  </sheets>
  <definedNames>
    <definedName name="_xlnm.Print_Area" localSheetId="1">'100m'!$A$1:$S$71</definedName>
    <definedName name="_xlnm.Print_Area" localSheetId="5">družstva!$A$4:$I$22</definedName>
    <definedName name="_xlnm.Print_Area" localSheetId="2">dvojboj!$A$1:$H$68</definedName>
    <definedName name="_xlnm.Print_Area" localSheetId="8">'Ruční měření'!$A$1:$O$300</definedName>
    <definedName name="_xlnm.Print_Area" localSheetId="7">Startovky!$A$1:$J$304</definedName>
    <definedName name="_xlnm.Print_Area" localSheetId="3">štafeta!$C$3:$H$17</definedName>
    <definedName name="_xlnm.Print_Area" localSheetId="4">útok!$C$3:$H$17</definedName>
    <definedName name="_xlnm.Print_Area" localSheetId="0">věž!$A$1:$S$72</definedName>
  </definedNames>
  <calcPr calcId="124519"/>
</workbook>
</file>

<file path=xl/calcChain.xml><?xml version="1.0" encoding="utf-8"?>
<calcChain xmlns="http://schemas.openxmlformats.org/spreadsheetml/2006/main">
  <c r="H11" i="5"/>
  <c r="H12"/>
  <c r="H13"/>
  <c r="H14"/>
  <c r="H15"/>
  <c r="H16"/>
  <c r="H10"/>
  <c r="H17"/>
  <c r="H8"/>
  <c r="H18"/>
  <c r="H21"/>
  <c r="H22"/>
  <c r="H20"/>
  <c r="H23"/>
  <c r="H24"/>
  <c r="H25"/>
  <c r="H26"/>
  <c r="H19"/>
  <c r="H27"/>
  <c r="H28"/>
  <c r="H29"/>
  <c r="H31"/>
  <c r="H32"/>
  <c r="H33"/>
  <c r="H30"/>
  <c r="H35"/>
  <c r="H36"/>
  <c r="H37"/>
  <c r="H38"/>
  <c r="H39"/>
  <c r="H34"/>
  <c r="H40"/>
  <c r="H41"/>
  <c r="H42"/>
  <c r="H43"/>
  <c r="H44"/>
  <c r="H45"/>
  <c r="H46"/>
  <c r="H47"/>
  <c r="H48"/>
  <c r="H50"/>
  <c r="H51"/>
  <c r="H52"/>
  <c r="H53"/>
  <c r="H54"/>
  <c r="H55"/>
  <c r="H49"/>
  <c r="H56"/>
  <c r="H57"/>
  <c r="H58"/>
  <c r="H59"/>
  <c r="H60"/>
  <c r="H9"/>
  <c r="H300" i="15" l="1"/>
  <c r="D300"/>
  <c r="H299"/>
  <c r="D299"/>
  <c r="H298"/>
  <c r="H272"/>
  <c r="H273"/>
  <c r="H274"/>
  <c r="H275"/>
  <c r="H276"/>
  <c r="H277"/>
  <c r="H278"/>
  <c r="H279"/>
  <c r="H280"/>
  <c r="H281"/>
  <c r="H282"/>
  <c r="H283"/>
  <c r="H284"/>
  <c r="H285"/>
  <c r="H286"/>
  <c r="H287"/>
  <c r="H288"/>
  <c r="H289"/>
  <c r="H290"/>
  <c r="H291"/>
  <c r="H292"/>
  <c r="H293"/>
  <c r="H294"/>
  <c r="H295"/>
  <c r="H296"/>
  <c r="H297"/>
  <c r="H271"/>
  <c r="H233"/>
  <c r="H234"/>
  <c r="H235"/>
  <c r="H236"/>
  <c r="H237"/>
  <c r="H238"/>
  <c r="H239"/>
  <c r="H240"/>
  <c r="H241"/>
  <c r="H242"/>
  <c r="H243"/>
  <c r="H244"/>
  <c r="H245"/>
  <c r="H246"/>
  <c r="H247"/>
  <c r="H248"/>
  <c r="H249"/>
  <c r="H250"/>
  <c r="H251"/>
  <c r="H252"/>
  <c r="H253"/>
  <c r="H254"/>
  <c r="H255"/>
  <c r="H256"/>
  <c r="H257"/>
  <c r="H258"/>
  <c r="H259"/>
  <c r="H260"/>
  <c r="H261"/>
  <c r="H262"/>
  <c r="H263"/>
  <c r="H264"/>
  <c r="H265"/>
  <c r="H266"/>
  <c r="H267"/>
  <c r="H232"/>
  <c r="H196"/>
  <c r="H197"/>
  <c r="H198"/>
  <c r="H199"/>
  <c r="H200"/>
  <c r="H201"/>
  <c r="H202"/>
  <c r="H203"/>
  <c r="H204"/>
  <c r="H205"/>
  <c r="H206"/>
  <c r="H207"/>
  <c r="H208"/>
  <c r="H209"/>
  <c r="H210"/>
  <c r="H211"/>
  <c r="H212"/>
  <c r="H213"/>
  <c r="H214"/>
  <c r="H215"/>
  <c r="H216"/>
  <c r="H217"/>
  <c r="H218"/>
  <c r="H219"/>
  <c r="H220"/>
  <c r="H221"/>
  <c r="H222"/>
  <c r="H223"/>
  <c r="H224"/>
  <c r="H195"/>
  <c r="H157"/>
  <c r="H158"/>
  <c r="H159"/>
  <c r="H160"/>
  <c r="H161"/>
  <c r="H162"/>
  <c r="H163"/>
  <c r="H164"/>
  <c r="H165"/>
  <c r="H166"/>
  <c r="H167"/>
  <c r="H168"/>
  <c r="H169"/>
  <c r="H170"/>
  <c r="H171"/>
  <c r="H172"/>
  <c r="H173"/>
  <c r="H174"/>
  <c r="H175"/>
  <c r="H176"/>
  <c r="H177"/>
  <c r="H178"/>
  <c r="H179"/>
  <c r="H180"/>
  <c r="H181"/>
  <c r="H182"/>
  <c r="H183"/>
  <c r="H184"/>
  <c r="H185"/>
  <c r="H186"/>
  <c r="H187"/>
  <c r="H188"/>
  <c r="H189"/>
  <c r="H190"/>
  <c r="H191"/>
  <c r="H156"/>
  <c r="R10" i="5"/>
  <c r="D82" i="6"/>
  <c r="H97" i="15"/>
  <c r="D109"/>
  <c r="H120"/>
  <c r="H121"/>
  <c r="H122"/>
  <c r="H123"/>
  <c r="H124"/>
  <c r="H125"/>
  <c r="H126"/>
  <c r="H127"/>
  <c r="H128"/>
  <c r="H129"/>
  <c r="H130"/>
  <c r="H131"/>
  <c r="H132"/>
  <c r="H133"/>
  <c r="H134"/>
  <c r="H135"/>
  <c r="H136"/>
  <c r="H137"/>
  <c r="H138"/>
  <c r="H139"/>
  <c r="H140"/>
  <c r="H141"/>
  <c r="H142"/>
  <c r="H143"/>
  <c r="H144"/>
  <c r="H145"/>
  <c r="H146"/>
  <c r="H147"/>
  <c r="H148"/>
  <c r="H149"/>
  <c r="H150"/>
  <c r="H151"/>
  <c r="H152"/>
  <c r="H119"/>
  <c r="H81"/>
  <c r="H82"/>
  <c r="H83"/>
  <c r="H84"/>
  <c r="H85"/>
  <c r="H86"/>
  <c r="H87"/>
  <c r="H88"/>
  <c r="H89"/>
  <c r="H90"/>
  <c r="H91"/>
  <c r="H92"/>
  <c r="H93"/>
  <c r="H94"/>
  <c r="H95"/>
  <c r="H96"/>
  <c r="H98"/>
  <c r="H99"/>
  <c r="H100"/>
  <c r="H101"/>
  <c r="H102"/>
  <c r="H103"/>
  <c r="H104"/>
  <c r="H105"/>
  <c r="H106"/>
  <c r="H107"/>
  <c r="H108"/>
  <c r="H109"/>
  <c r="H110"/>
  <c r="H111"/>
  <c r="H112"/>
  <c r="H113"/>
  <c r="H114"/>
  <c r="H115"/>
  <c r="H80"/>
  <c r="H44"/>
  <c r="H45"/>
  <c r="H46"/>
  <c r="H47"/>
  <c r="H48"/>
  <c r="H49"/>
  <c r="H50"/>
  <c r="H51"/>
  <c r="H52"/>
  <c r="H53"/>
  <c r="H54"/>
  <c r="H55"/>
  <c r="H56"/>
  <c r="H57"/>
  <c r="H58"/>
  <c r="H59"/>
  <c r="H60"/>
  <c r="H61"/>
  <c r="H62"/>
  <c r="H63"/>
  <c r="H64"/>
  <c r="H65"/>
  <c r="H66"/>
  <c r="H67"/>
  <c r="H68"/>
  <c r="H69"/>
  <c r="H70"/>
  <c r="H71"/>
  <c r="H72"/>
  <c r="H43"/>
  <c r="H5"/>
  <c r="H6"/>
  <c r="H7"/>
  <c r="H8"/>
  <c r="H9"/>
  <c r="H10"/>
  <c r="H11"/>
  <c r="H12"/>
  <c r="H13"/>
  <c r="H14"/>
  <c r="H15"/>
  <c r="H16"/>
  <c r="H17"/>
  <c r="H18"/>
  <c r="H19"/>
  <c r="H20"/>
  <c r="H21"/>
  <c r="H22"/>
  <c r="H23"/>
  <c r="H24"/>
  <c r="H25"/>
  <c r="H26"/>
  <c r="H27"/>
  <c r="H28"/>
  <c r="H29"/>
  <c r="H30"/>
  <c r="H31"/>
  <c r="H32"/>
  <c r="H33"/>
  <c r="H34"/>
  <c r="H35"/>
  <c r="H36"/>
  <c r="H37"/>
  <c r="H38"/>
  <c r="H39"/>
  <c r="H4"/>
  <c r="E37" i="6"/>
  <c r="D72" i="5" l="1"/>
  <c r="E47" i="9"/>
  <c r="D47"/>
  <c r="D72"/>
  <c r="D80" i="15"/>
  <c r="E80"/>
  <c r="D81"/>
  <c r="E81"/>
  <c r="D82"/>
  <c r="E82"/>
  <c r="D83"/>
  <c r="E83"/>
  <c r="D84"/>
  <c r="E84"/>
  <c r="D85"/>
  <c r="E85"/>
  <c r="D86"/>
  <c r="E86"/>
  <c r="D87"/>
  <c r="E87"/>
  <c r="D88"/>
  <c r="E88"/>
  <c r="D89"/>
  <c r="E89"/>
  <c r="D90"/>
  <c r="E90"/>
  <c r="D91"/>
  <c r="E91"/>
  <c r="D92"/>
  <c r="E92"/>
  <c r="D93"/>
  <c r="E93"/>
  <c r="D94"/>
  <c r="E94"/>
  <c r="D95"/>
  <c r="E95"/>
  <c r="D96"/>
  <c r="E96"/>
  <c r="D97"/>
  <c r="E97"/>
  <c r="D98"/>
  <c r="E98"/>
  <c r="D99"/>
  <c r="E99"/>
  <c r="D100"/>
  <c r="E100"/>
  <c r="D101"/>
  <c r="E101"/>
  <c r="D102"/>
  <c r="E102"/>
  <c r="D103"/>
  <c r="E103"/>
  <c r="D104"/>
  <c r="E104"/>
  <c r="D105"/>
  <c r="E105"/>
  <c r="D106"/>
  <c r="E106"/>
  <c r="D107"/>
  <c r="E107"/>
  <c r="D108"/>
  <c r="E108"/>
  <c r="E109"/>
  <c r="D110"/>
  <c r="E110"/>
  <c r="D111"/>
  <c r="E111"/>
  <c r="D112"/>
  <c r="E112"/>
  <c r="D113"/>
  <c r="E113"/>
  <c r="D114"/>
  <c r="E114"/>
  <c r="D115"/>
  <c r="E115"/>
  <c r="D119"/>
  <c r="E119"/>
  <c r="D120"/>
  <c r="E120"/>
  <c r="D121"/>
  <c r="E121"/>
  <c r="D122"/>
  <c r="E122"/>
  <c r="D123"/>
  <c r="E123"/>
  <c r="D124"/>
  <c r="E124"/>
  <c r="D125"/>
  <c r="E125"/>
  <c r="D126"/>
  <c r="E126"/>
  <c r="D127"/>
  <c r="E127"/>
  <c r="D128"/>
  <c r="E128"/>
  <c r="D129"/>
  <c r="E129"/>
  <c r="D130"/>
  <c r="E130"/>
  <c r="D131"/>
  <c r="E131"/>
  <c r="D132"/>
  <c r="E132"/>
  <c r="D133"/>
  <c r="E133"/>
  <c r="D134"/>
  <c r="E134"/>
  <c r="D135"/>
  <c r="E135"/>
  <c r="D136"/>
  <c r="E136"/>
  <c r="D137"/>
  <c r="E137"/>
  <c r="D138"/>
  <c r="E138"/>
  <c r="D139"/>
  <c r="E139"/>
  <c r="D140"/>
  <c r="E140"/>
  <c r="D141"/>
  <c r="E141"/>
  <c r="D142"/>
  <c r="E142"/>
  <c r="D143"/>
  <c r="E143"/>
  <c r="D145"/>
  <c r="E145"/>
  <c r="D147"/>
  <c r="E147"/>
  <c r="D148"/>
  <c r="E148"/>
  <c r="D149"/>
  <c r="E149"/>
  <c r="D150"/>
  <c r="E150"/>
  <c r="D151"/>
  <c r="E151"/>
  <c r="D152"/>
  <c r="E152"/>
  <c r="D156"/>
  <c r="E156"/>
  <c r="D157"/>
  <c r="E157"/>
  <c r="D158"/>
  <c r="E158"/>
  <c r="D159"/>
  <c r="E159"/>
  <c r="D160"/>
  <c r="E160"/>
  <c r="D161"/>
  <c r="E161"/>
  <c r="D162"/>
  <c r="E162"/>
  <c r="D163"/>
  <c r="E163"/>
  <c r="D164"/>
  <c r="E164"/>
  <c r="D165"/>
  <c r="E165"/>
  <c r="D166"/>
  <c r="E166"/>
  <c r="D167"/>
  <c r="E167"/>
  <c r="D168"/>
  <c r="E168"/>
  <c r="D169"/>
  <c r="E169"/>
  <c r="D170"/>
  <c r="E170"/>
  <c r="D171"/>
  <c r="E171"/>
  <c r="D172"/>
  <c r="E172"/>
  <c r="D173"/>
  <c r="E173"/>
  <c r="D174"/>
  <c r="E174"/>
  <c r="D175"/>
  <c r="E175"/>
  <c r="D176"/>
  <c r="E176"/>
  <c r="D177"/>
  <c r="E177"/>
  <c r="D178"/>
  <c r="E178"/>
  <c r="D179"/>
  <c r="E179"/>
  <c r="D180"/>
  <c r="E180"/>
  <c r="D181"/>
  <c r="E181"/>
  <c r="D182"/>
  <c r="E182"/>
  <c r="D183"/>
  <c r="E183"/>
  <c r="D184"/>
  <c r="E184"/>
  <c r="D185"/>
  <c r="E185"/>
  <c r="D186"/>
  <c r="E186"/>
  <c r="D187"/>
  <c r="E187"/>
  <c r="D188"/>
  <c r="E188"/>
  <c r="D189"/>
  <c r="E189"/>
  <c r="D190"/>
  <c r="E190"/>
  <c r="D191"/>
  <c r="E191"/>
  <c r="D195"/>
  <c r="E195"/>
  <c r="D196"/>
  <c r="E196"/>
  <c r="D197"/>
  <c r="E197"/>
  <c r="D198"/>
  <c r="E198"/>
  <c r="D199"/>
  <c r="E199"/>
  <c r="D200"/>
  <c r="E200"/>
  <c r="D201"/>
  <c r="E201"/>
  <c r="D202"/>
  <c r="E202"/>
  <c r="D203"/>
  <c r="E203"/>
  <c r="D204"/>
  <c r="E204"/>
  <c r="D205"/>
  <c r="E205"/>
  <c r="D206"/>
  <c r="E206"/>
  <c r="D207"/>
  <c r="E207"/>
  <c r="D208"/>
  <c r="E208"/>
  <c r="D209"/>
  <c r="E209"/>
  <c r="D210"/>
  <c r="E210"/>
  <c r="D211"/>
  <c r="E211"/>
  <c r="D212"/>
  <c r="E212"/>
  <c r="D213"/>
  <c r="E213"/>
  <c r="D214"/>
  <c r="E214"/>
  <c r="D215"/>
  <c r="E215"/>
  <c r="D216"/>
  <c r="E216"/>
  <c r="D217"/>
  <c r="E217"/>
  <c r="D218"/>
  <c r="E218"/>
  <c r="D219"/>
  <c r="E219"/>
  <c r="D221"/>
  <c r="E221"/>
  <c r="D223"/>
  <c r="E223"/>
  <c r="D224"/>
  <c r="E224"/>
  <c r="E15" i="10" l="1"/>
  <c r="H60" i="8" l="1"/>
  <c r="E297" i="15" l="1"/>
  <c r="D297"/>
  <c r="E295"/>
  <c r="D295"/>
  <c r="E294"/>
  <c r="E293"/>
  <c r="E292"/>
  <c r="D292"/>
  <c r="E291"/>
  <c r="D291"/>
  <c r="E290"/>
  <c r="D290"/>
  <c r="E289"/>
  <c r="D289"/>
  <c r="E288"/>
  <c r="D288"/>
  <c r="E287"/>
  <c r="D287"/>
  <c r="E286"/>
  <c r="D286"/>
  <c r="E285"/>
  <c r="D285"/>
  <c r="E284"/>
  <c r="D284"/>
  <c r="E283"/>
  <c r="D283"/>
  <c r="E282"/>
  <c r="D282"/>
  <c r="E281"/>
  <c r="D281"/>
  <c r="E280"/>
  <c r="D280"/>
  <c r="E279"/>
  <c r="D279"/>
  <c r="E278"/>
  <c r="D278"/>
  <c r="E277"/>
  <c r="D277"/>
  <c r="E276"/>
  <c r="D276"/>
  <c r="E275"/>
  <c r="D275"/>
  <c r="E274"/>
  <c r="D274"/>
  <c r="E273"/>
  <c r="D273"/>
  <c r="E272"/>
  <c r="E271"/>
  <c r="D271"/>
  <c r="E267"/>
  <c r="D267"/>
  <c r="E266"/>
  <c r="D266"/>
  <c r="E265"/>
  <c r="D265"/>
  <c r="E264"/>
  <c r="D264"/>
  <c r="E263"/>
  <c r="D263"/>
  <c r="E262"/>
  <c r="D262"/>
  <c r="E261"/>
  <c r="D261"/>
  <c r="E260"/>
  <c r="D260"/>
  <c r="E259"/>
  <c r="D259"/>
  <c r="E258"/>
  <c r="D258"/>
  <c r="E257"/>
  <c r="D257"/>
  <c r="E256"/>
  <c r="D256"/>
  <c r="E255"/>
  <c r="D255"/>
  <c r="E254"/>
  <c r="D254"/>
  <c r="E253"/>
  <c r="D253"/>
  <c r="E252"/>
  <c r="D252"/>
  <c r="E251"/>
  <c r="D251"/>
  <c r="E250"/>
  <c r="D250"/>
  <c r="E249"/>
  <c r="D249"/>
  <c r="E248"/>
  <c r="D248"/>
  <c r="E247"/>
  <c r="D247"/>
  <c r="E246"/>
  <c r="D246"/>
  <c r="E245"/>
  <c r="D245"/>
  <c r="E244"/>
  <c r="D244"/>
  <c r="E243"/>
  <c r="D243"/>
  <c r="E242"/>
  <c r="D242"/>
  <c r="E241"/>
  <c r="D241"/>
  <c r="E240"/>
  <c r="D240"/>
  <c r="E239"/>
  <c r="D239"/>
  <c r="E238"/>
  <c r="D238"/>
  <c r="E237"/>
  <c r="D237"/>
  <c r="E236"/>
  <c r="D236"/>
  <c r="E235"/>
  <c r="D235"/>
  <c r="E234"/>
  <c r="D234"/>
  <c r="E233"/>
  <c r="D233"/>
  <c r="E232"/>
  <c r="D232"/>
  <c r="E65" l="1"/>
  <c r="E66"/>
  <c r="E67"/>
  <c r="D32" i="9"/>
  <c r="D25" i="8"/>
  <c r="D44" i="5"/>
  <c r="J4" i="9" l="1"/>
  <c r="J5"/>
  <c r="J6"/>
  <c r="J7"/>
  <c r="J8"/>
  <c r="J9"/>
  <c r="J10"/>
  <c r="J11"/>
  <c r="J12"/>
  <c r="J13"/>
  <c r="J14"/>
  <c r="J15"/>
  <c r="J16"/>
  <c r="J17"/>
  <c r="J18"/>
  <c r="J19"/>
  <c r="J20"/>
  <c r="J21"/>
  <c r="J22"/>
  <c r="J23"/>
  <c r="J24"/>
  <c r="J25"/>
  <c r="J26"/>
  <c r="J27"/>
  <c r="J28"/>
  <c r="J29"/>
  <c r="J30"/>
  <c r="J31"/>
  <c r="J32"/>
  <c r="J33"/>
  <c r="J34"/>
  <c r="J35"/>
  <c r="J36"/>
  <c r="J37"/>
  <c r="J38"/>
  <c r="J39"/>
  <c r="J40"/>
  <c r="J41"/>
  <c r="J42"/>
  <c r="J43"/>
  <c r="J44"/>
  <c r="J45"/>
  <c r="J46"/>
  <c r="J47"/>
  <c r="J48"/>
  <c r="J49"/>
  <c r="J50"/>
  <c r="J51"/>
  <c r="J52"/>
  <c r="J53"/>
  <c r="J54"/>
  <c r="J55"/>
  <c r="J56"/>
  <c r="J57"/>
  <c r="J58"/>
  <c r="J59"/>
  <c r="J60"/>
  <c r="J61"/>
  <c r="J62"/>
  <c r="J63"/>
  <c r="J64"/>
  <c r="J65"/>
  <c r="J66"/>
  <c r="J67"/>
  <c r="J68"/>
  <c r="J69"/>
  <c r="J70"/>
  <c r="J71"/>
  <c r="J72"/>
  <c r="I4"/>
  <c r="I5"/>
  <c r="I6"/>
  <c r="I7"/>
  <c r="I8"/>
  <c r="I9"/>
  <c r="I10"/>
  <c r="I11"/>
  <c r="I12"/>
  <c r="I13"/>
  <c r="I14"/>
  <c r="I15"/>
  <c r="I16"/>
  <c r="I17"/>
  <c r="I18"/>
  <c r="I19"/>
  <c r="I20"/>
  <c r="I21"/>
  <c r="I22"/>
  <c r="I23"/>
  <c r="I24"/>
  <c r="I25"/>
  <c r="I26"/>
  <c r="I27"/>
  <c r="I28"/>
  <c r="I29"/>
  <c r="I30"/>
  <c r="I31"/>
  <c r="I32"/>
  <c r="I33"/>
  <c r="I34"/>
  <c r="I35"/>
  <c r="I36"/>
  <c r="I37"/>
  <c r="I38"/>
  <c r="I39"/>
  <c r="I40"/>
  <c r="I41"/>
  <c r="I42"/>
  <c r="I43"/>
  <c r="I44"/>
  <c r="I45"/>
  <c r="I46"/>
  <c r="I47"/>
  <c r="I48"/>
  <c r="I49"/>
  <c r="I50"/>
  <c r="I51"/>
  <c r="I52"/>
  <c r="I53"/>
  <c r="I54"/>
  <c r="I55"/>
  <c r="I56"/>
  <c r="I57"/>
  <c r="I58"/>
  <c r="I59"/>
  <c r="I60"/>
  <c r="I61"/>
  <c r="I62"/>
  <c r="I63"/>
  <c r="I64"/>
  <c r="I65"/>
  <c r="I66"/>
  <c r="I67"/>
  <c r="I68"/>
  <c r="I69"/>
  <c r="I70"/>
  <c r="I71"/>
  <c r="I72"/>
  <c r="I3"/>
  <c r="J3"/>
  <c r="I70" i="8"/>
  <c r="R64"/>
  <c r="T16" s="1"/>
  <c r="M57"/>
  <c r="R55"/>
  <c r="T15" s="1"/>
  <c r="M48"/>
  <c r="R46"/>
  <c r="T14" s="1"/>
  <c r="M39"/>
  <c r="R37"/>
  <c r="T13" s="1"/>
  <c r="M30"/>
  <c r="R28"/>
  <c r="T12" s="1"/>
  <c r="M21"/>
  <c r="R19"/>
  <c r="T11" s="1"/>
  <c r="M12"/>
  <c r="R10"/>
  <c r="T10" s="1"/>
  <c r="M3"/>
  <c r="K37" l="1"/>
  <c r="K55"/>
  <c r="K64"/>
  <c r="K46"/>
  <c r="K19"/>
  <c r="K10"/>
  <c r="K28"/>
  <c r="E295" i="6"/>
  <c r="E294"/>
  <c r="E293"/>
  <c r="E219"/>
  <c r="E218"/>
  <c r="E217"/>
  <c r="E143"/>
  <c r="E142"/>
  <c r="E141"/>
  <c r="E67"/>
  <c r="E67" i="5" s="1"/>
  <c r="E66" i="6"/>
  <c r="E66" i="5" s="1"/>
  <c r="E65" i="6"/>
  <c r="E65" i="5" s="1"/>
  <c r="D71" i="9"/>
  <c r="D70"/>
  <c r="D69"/>
  <c r="D24"/>
  <c r="D68"/>
  <c r="D67"/>
  <c r="D66"/>
  <c r="D65"/>
  <c r="D64"/>
  <c r="D63"/>
  <c r="D50"/>
  <c r="D62"/>
  <c r="D41"/>
  <c r="D51"/>
  <c r="D14"/>
  <c r="D7"/>
  <c r="D61"/>
  <c r="D38"/>
  <c r="D27"/>
  <c r="D46"/>
  <c r="D60"/>
  <c r="D11"/>
  <c r="D25"/>
  <c r="D36"/>
  <c r="D48"/>
  <c r="D3"/>
  <c r="D45"/>
  <c r="D16"/>
  <c r="D59"/>
  <c r="D58"/>
  <c r="D20"/>
  <c r="D33"/>
  <c r="D23"/>
  <c r="D15"/>
  <c r="D5"/>
  <c r="D8"/>
  <c r="D30"/>
  <c r="D31"/>
  <c r="D57"/>
  <c r="D39"/>
  <c r="D35"/>
  <c r="D12"/>
  <c r="D56"/>
  <c r="D55"/>
  <c r="D40"/>
  <c r="D43"/>
  <c r="D19"/>
  <c r="D54"/>
  <c r="D4"/>
  <c r="D10"/>
  <c r="D28"/>
  <c r="D34"/>
  <c r="D26"/>
  <c r="D44"/>
  <c r="D37"/>
  <c r="D53"/>
  <c r="D13"/>
  <c r="D6"/>
  <c r="D29"/>
  <c r="D21"/>
  <c r="D18"/>
  <c r="D22"/>
  <c r="D17"/>
  <c r="D9"/>
  <c r="D52"/>
  <c r="D42"/>
  <c r="E76" i="15"/>
  <c r="D76"/>
  <c r="E75"/>
  <c r="D75"/>
  <c r="E74"/>
  <c r="D74"/>
  <c r="E73"/>
  <c r="D73"/>
  <c r="E72"/>
  <c r="D72"/>
  <c r="E71"/>
  <c r="D71"/>
  <c r="E69"/>
  <c r="D69"/>
  <c r="D67"/>
  <c r="D66"/>
  <c r="D65"/>
  <c r="E64"/>
  <c r="D64"/>
  <c r="E63"/>
  <c r="D63"/>
  <c r="E62"/>
  <c r="D62"/>
  <c r="L61"/>
  <c r="E61"/>
  <c r="D61"/>
  <c r="L60"/>
  <c r="E60"/>
  <c r="D60"/>
  <c r="L59"/>
  <c r="E59"/>
  <c r="D59"/>
  <c r="L58"/>
  <c r="E58"/>
  <c r="D58"/>
  <c r="L57"/>
  <c r="E57"/>
  <c r="D57"/>
  <c r="L56"/>
  <c r="E56"/>
  <c r="D56"/>
  <c r="L55"/>
  <c r="E55"/>
  <c r="D55"/>
  <c r="E54"/>
  <c r="D54"/>
  <c r="E53"/>
  <c r="D53"/>
  <c r="E52"/>
  <c r="D52"/>
  <c r="E51"/>
  <c r="D51"/>
  <c r="E50"/>
  <c r="D50"/>
  <c r="L49"/>
  <c r="E49"/>
  <c r="D49"/>
  <c r="L48"/>
  <c r="E48"/>
  <c r="D48"/>
  <c r="L47"/>
  <c r="E47"/>
  <c r="D47"/>
  <c r="L46"/>
  <c r="E46"/>
  <c r="D46"/>
  <c r="L45"/>
  <c r="E45"/>
  <c r="D45"/>
  <c r="L44"/>
  <c r="E44"/>
  <c r="D44"/>
  <c r="L43"/>
  <c r="E43"/>
  <c r="D43"/>
  <c r="E39"/>
  <c r="D39"/>
  <c r="E38"/>
  <c r="D38"/>
  <c r="E37"/>
  <c r="D37"/>
  <c r="E36"/>
  <c r="D36"/>
  <c r="E35"/>
  <c r="D35"/>
  <c r="E34"/>
  <c r="D34"/>
  <c r="E33"/>
  <c r="D33"/>
  <c r="E32"/>
  <c r="D32"/>
  <c r="E31"/>
  <c r="D31"/>
  <c r="E30"/>
  <c r="D30"/>
  <c r="E29"/>
  <c r="D29"/>
  <c r="E28"/>
  <c r="D28"/>
  <c r="E27"/>
  <c r="D27"/>
  <c r="E26"/>
  <c r="D26"/>
  <c r="E25"/>
  <c r="D25"/>
  <c r="E24"/>
  <c r="D24"/>
  <c r="E23"/>
  <c r="D23"/>
  <c r="L22"/>
  <c r="E22"/>
  <c r="D22"/>
  <c r="L21"/>
  <c r="E21"/>
  <c r="D21"/>
  <c r="L20"/>
  <c r="E20"/>
  <c r="D20"/>
  <c r="L19"/>
  <c r="E19"/>
  <c r="D19"/>
  <c r="L18"/>
  <c r="I18"/>
  <c r="I20" s="1"/>
  <c r="I22" s="1"/>
  <c r="E18"/>
  <c r="D18"/>
  <c r="L17"/>
  <c r="E17"/>
  <c r="D17"/>
  <c r="L16"/>
  <c r="E16"/>
  <c r="D16"/>
  <c r="E15"/>
  <c r="D15"/>
  <c r="E14"/>
  <c r="D14"/>
  <c r="E13"/>
  <c r="D13"/>
  <c r="E12"/>
  <c r="D12"/>
  <c r="E11"/>
  <c r="D11"/>
  <c r="L10"/>
  <c r="E10"/>
  <c r="D10"/>
  <c r="L9"/>
  <c r="E9"/>
  <c r="D9"/>
  <c r="L8"/>
  <c r="E8"/>
  <c r="D8"/>
  <c r="L7"/>
  <c r="E7"/>
  <c r="D7"/>
  <c r="L6"/>
  <c r="I6"/>
  <c r="I8" s="1"/>
  <c r="I10" s="1"/>
  <c r="E6"/>
  <c r="D6"/>
  <c r="L5"/>
  <c r="E5"/>
  <c r="D5"/>
  <c r="L4"/>
  <c r="E4"/>
  <c r="D4"/>
  <c r="D72" i="8"/>
  <c r="D71"/>
  <c r="D70"/>
  <c r="D69"/>
  <c r="D44"/>
  <c r="D68"/>
  <c r="D67"/>
  <c r="D12"/>
  <c r="D17"/>
  <c r="D38"/>
  <c r="D66"/>
  <c r="D50"/>
  <c r="D65"/>
  <c r="D20"/>
  <c r="D56"/>
  <c r="D4"/>
  <c r="D5"/>
  <c r="D64"/>
  <c r="D31"/>
  <c r="D22"/>
  <c r="D33"/>
  <c r="D63"/>
  <c r="D6"/>
  <c r="D35"/>
  <c r="D36"/>
  <c r="D28"/>
  <c r="D3"/>
  <c r="D49"/>
  <c r="D18"/>
  <c r="D62"/>
  <c r="D27"/>
  <c r="D16"/>
  <c r="D71" i="5"/>
  <c r="D70"/>
  <c r="D69"/>
  <c r="D27"/>
  <c r="D68"/>
  <c r="D47"/>
  <c r="D67"/>
  <c r="D66"/>
  <c r="D65"/>
  <c r="D64"/>
  <c r="D60"/>
  <c r="D14"/>
  <c r="D54"/>
  <c r="D58"/>
  <c r="D24"/>
  <c r="D13"/>
  <c r="D63"/>
  <c r="D51"/>
  <c r="D38"/>
  <c r="D56"/>
  <c r="D16"/>
  <c r="D15"/>
  <c r="D32"/>
  <c r="D42"/>
  <c r="D59"/>
  <c r="D6"/>
  <c r="D52"/>
  <c r="D22"/>
  <c r="D17"/>
  <c r="D62"/>
  <c r="D29"/>
  <c r="D29" i="8"/>
  <c r="D43"/>
  <c r="D10"/>
  <c r="D9"/>
  <c r="D8"/>
  <c r="D51"/>
  <c r="D47"/>
  <c r="D61"/>
  <c r="D46"/>
  <c r="D39"/>
  <c r="D19"/>
  <c r="D60"/>
  <c r="D59"/>
  <c r="D53"/>
  <c r="D45"/>
  <c r="D23"/>
  <c r="D58"/>
  <c r="D7"/>
  <c r="D14"/>
  <c r="D48"/>
  <c r="D40"/>
  <c r="D21"/>
  <c r="D32"/>
  <c r="D42"/>
  <c r="D41"/>
  <c r="D34"/>
  <c r="D11"/>
  <c r="D30"/>
  <c r="D37"/>
  <c r="D24"/>
  <c r="D26"/>
  <c r="D15"/>
  <c r="D13"/>
  <c r="D57"/>
  <c r="D52"/>
  <c r="H25"/>
  <c r="H52"/>
  <c r="H57"/>
  <c r="H13"/>
  <c r="H15"/>
  <c r="H26"/>
  <c r="H24"/>
  <c r="H37"/>
  <c r="H30"/>
  <c r="H11"/>
  <c r="H34"/>
  <c r="H41"/>
  <c r="H42"/>
  <c r="H32"/>
  <c r="H21"/>
  <c r="H40"/>
  <c r="H48"/>
  <c r="H14"/>
  <c r="H7"/>
  <c r="H58"/>
  <c r="H23"/>
  <c r="H45"/>
  <c r="H53"/>
  <c r="H59"/>
  <c r="H19"/>
  <c r="H39"/>
  <c r="H46"/>
  <c r="H61"/>
  <c r="H47"/>
  <c r="H51"/>
  <c r="H8"/>
  <c r="H9"/>
  <c r="H10"/>
  <c r="H43"/>
  <c r="H29"/>
  <c r="D228" i="6"/>
  <c r="D227"/>
  <c r="D226"/>
  <c r="D225"/>
  <c r="D224"/>
  <c r="D223"/>
  <c r="D221"/>
  <c r="D219"/>
  <c r="D218"/>
  <c r="D217"/>
  <c r="D216"/>
  <c r="D215"/>
  <c r="D214"/>
  <c r="D213"/>
  <c r="D212"/>
  <c r="D211"/>
  <c r="D210"/>
  <c r="D209"/>
  <c r="D208"/>
  <c r="D207"/>
  <c r="D206"/>
  <c r="D205"/>
  <c r="D204"/>
  <c r="D203"/>
  <c r="D202"/>
  <c r="D201"/>
  <c r="D200"/>
  <c r="D199"/>
  <c r="D198"/>
  <c r="D197"/>
  <c r="D196"/>
  <c r="D195"/>
  <c r="D191"/>
  <c r="D190"/>
  <c r="D189"/>
  <c r="D188"/>
  <c r="D187"/>
  <c r="D186"/>
  <c r="D185"/>
  <c r="D184"/>
  <c r="D183"/>
  <c r="D182"/>
  <c r="D181"/>
  <c r="D180"/>
  <c r="D179"/>
  <c r="D178"/>
  <c r="D177"/>
  <c r="D176"/>
  <c r="D175"/>
  <c r="D174"/>
  <c r="D173"/>
  <c r="D172"/>
  <c r="D171"/>
  <c r="D170"/>
  <c r="D169"/>
  <c r="D168"/>
  <c r="D167"/>
  <c r="D166"/>
  <c r="D165"/>
  <c r="D164"/>
  <c r="D163"/>
  <c r="D162"/>
  <c r="D161"/>
  <c r="D160"/>
  <c r="D159"/>
  <c r="D158"/>
  <c r="D157"/>
  <c r="D156"/>
  <c r="D45" i="5"/>
  <c r="D23"/>
  <c r="D25"/>
  <c r="D7"/>
  <c r="D12"/>
  <c r="D33"/>
  <c r="D35"/>
  <c r="D43"/>
  <c r="D48"/>
  <c r="D40"/>
  <c r="D11"/>
  <c r="D3"/>
  <c r="D31"/>
  <c r="D46"/>
  <c r="D50"/>
  <c r="D21"/>
  <c r="D34"/>
  <c r="D4"/>
  <c r="D10"/>
  <c r="D28"/>
  <c r="D39"/>
  <c r="D37"/>
  <c r="D53"/>
  <c r="D41"/>
  <c r="D61"/>
  <c r="D5"/>
  <c r="D8"/>
  <c r="D36"/>
  <c r="D19"/>
  <c r="D20"/>
  <c r="D30"/>
  <c r="D18"/>
  <c r="D9"/>
  <c r="D26"/>
  <c r="D49"/>
  <c r="I8" i="8" l="1"/>
  <c r="I14"/>
  <c r="I23"/>
  <c r="I10"/>
  <c r="I25"/>
  <c r="D304" i="6"/>
  <c r="D303"/>
  <c r="D302"/>
  <c r="D301"/>
  <c r="D300"/>
  <c r="D299"/>
  <c r="D297"/>
  <c r="D295"/>
  <c r="D294"/>
  <c r="D293"/>
  <c r="D292"/>
  <c r="D291"/>
  <c r="D290"/>
  <c r="D289"/>
  <c r="D288"/>
  <c r="D287"/>
  <c r="D286"/>
  <c r="D285"/>
  <c r="D284"/>
  <c r="D283"/>
  <c r="D282"/>
  <c r="D281"/>
  <c r="D280"/>
  <c r="D279"/>
  <c r="D278"/>
  <c r="D277"/>
  <c r="D276"/>
  <c r="D275"/>
  <c r="D274"/>
  <c r="D273"/>
  <c r="D272"/>
  <c r="D271"/>
  <c r="D152"/>
  <c r="D151"/>
  <c r="D150"/>
  <c r="D149"/>
  <c r="D148"/>
  <c r="D147"/>
  <c r="D145"/>
  <c r="D143"/>
  <c r="D142"/>
  <c r="D141"/>
  <c r="D140"/>
  <c r="D139"/>
  <c r="D138"/>
  <c r="D137"/>
  <c r="D136"/>
  <c r="D135"/>
  <c r="D134"/>
  <c r="D133"/>
  <c r="D132"/>
  <c r="D131"/>
  <c r="D130"/>
  <c r="D129"/>
  <c r="D128"/>
  <c r="D127"/>
  <c r="D126"/>
  <c r="D125"/>
  <c r="D124"/>
  <c r="D123"/>
  <c r="D122"/>
  <c r="D121"/>
  <c r="D120"/>
  <c r="D119"/>
  <c r="D267"/>
  <c r="D266"/>
  <c r="D265"/>
  <c r="D264"/>
  <c r="D263"/>
  <c r="D262"/>
  <c r="D261"/>
  <c r="D260"/>
  <c r="D259"/>
  <c r="D258"/>
  <c r="D257"/>
  <c r="D256"/>
  <c r="D255"/>
  <c r="D254"/>
  <c r="D253"/>
  <c r="D252"/>
  <c r="D251"/>
  <c r="D250"/>
  <c r="D249"/>
  <c r="D248"/>
  <c r="D247"/>
  <c r="D246"/>
  <c r="D245"/>
  <c r="D244"/>
  <c r="D243"/>
  <c r="D242"/>
  <c r="D241"/>
  <c r="D240"/>
  <c r="D239"/>
  <c r="D238"/>
  <c r="D237"/>
  <c r="D236"/>
  <c r="D235"/>
  <c r="D234"/>
  <c r="D233"/>
  <c r="D232"/>
  <c r="D115"/>
  <c r="D114"/>
  <c r="D113"/>
  <c r="D112"/>
  <c r="D111"/>
  <c r="D110"/>
  <c r="D109"/>
  <c r="D108"/>
  <c r="D107"/>
  <c r="D106"/>
  <c r="D105"/>
  <c r="D104"/>
  <c r="D103"/>
  <c r="D102"/>
  <c r="D101"/>
  <c r="D100"/>
  <c r="D99"/>
  <c r="D98"/>
  <c r="D97"/>
  <c r="D96"/>
  <c r="D95"/>
  <c r="D94"/>
  <c r="D93"/>
  <c r="D92"/>
  <c r="D91"/>
  <c r="D90"/>
  <c r="D89"/>
  <c r="D88"/>
  <c r="D87"/>
  <c r="D86"/>
  <c r="D85"/>
  <c r="D84"/>
  <c r="D83"/>
  <c r="D81"/>
  <c r="D80"/>
  <c r="D4"/>
  <c r="D11"/>
  <c r="D10"/>
  <c r="D6"/>
  <c r="D76"/>
  <c r="D75"/>
  <c r="D74"/>
  <c r="D73"/>
  <c r="D72"/>
  <c r="D71"/>
  <c r="D69"/>
  <c r="D67"/>
  <c r="D66"/>
  <c r="D65"/>
  <c r="D64"/>
  <c r="D63"/>
  <c r="D62"/>
  <c r="D61"/>
  <c r="D60"/>
  <c r="D59"/>
  <c r="D58"/>
  <c r="D57"/>
  <c r="D56"/>
  <c r="D55"/>
  <c r="D54"/>
  <c r="D53"/>
  <c r="D52"/>
  <c r="D51"/>
  <c r="D50"/>
  <c r="D49"/>
  <c r="D48"/>
  <c r="D47"/>
  <c r="D46"/>
  <c r="D45"/>
  <c r="D44"/>
  <c r="D43"/>
  <c r="D39"/>
  <c r="D38"/>
  <c r="D37"/>
  <c r="D36"/>
  <c r="D35"/>
  <c r="D34"/>
  <c r="D33"/>
  <c r="D32"/>
  <c r="D31"/>
  <c r="D30"/>
  <c r="D29"/>
  <c r="D28"/>
  <c r="D27"/>
  <c r="D26"/>
  <c r="D25"/>
  <c r="D24"/>
  <c r="D23"/>
  <c r="D22"/>
  <c r="D21"/>
  <c r="D20"/>
  <c r="D19"/>
  <c r="D18"/>
  <c r="D17"/>
  <c r="D16"/>
  <c r="D15"/>
  <c r="D14"/>
  <c r="D13"/>
  <c r="D12"/>
  <c r="D9"/>
  <c r="D8"/>
  <c r="D7"/>
  <c r="D5"/>
  <c r="E66" i="9"/>
  <c r="E65"/>
  <c r="E64"/>
  <c r="E12" i="8"/>
  <c r="E17"/>
  <c r="E38"/>
  <c r="E12" i="13" l="1"/>
  <c r="E11"/>
  <c r="E10"/>
  <c r="E9"/>
  <c r="E8"/>
  <c r="E7"/>
  <c r="E6"/>
  <c r="C7"/>
  <c r="C8"/>
  <c r="C9"/>
  <c r="C10"/>
  <c r="C11"/>
  <c r="C12"/>
  <c r="C6"/>
  <c r="D12" i="12"/>
  <c r="D11"/>
  <c r="D10"/>
  <c r="D9"/>
  <c r="D8"/>
  <c r="D7"/>
  <c r="D6"/>
  <c r="D12" i="11"/>
  <c r="D11"/>
  <c r="D10"/>
  <c r="D9"/>
  <c r="D8"/>
  <c r="D7"/>
  <c r="D6"/>
  <c r="M57" i="5"/>
  <c r="M48"/>
  <c r="M39"/>
  <c r="M30"/>
  <c r="M21"/>
  <c r="M12"/>
  <c r="M3"/>
  <c r="E80" i="6"/>
  <c r="E76"/>
  <c r="E72" i="5" s="1"/>
  <c r="E93" i="10"/>
  <c r="E80"/>
  <c r="E67"/>
  <c r="E54"/>
  <c r="E41"/>
  <c r="E28"/>
  <c r="D95"/>
  <c r="D96" s="1"/>
  <c r="D97" s="1"/>
  <c r="D98" s="1"/>
  <c r="D99" s="1"/>
  <c r="D100" s="1"/>
  <c r="D101" s="1"/>
  <c r="D102" s="1"/>
  <c r="D103" s="1"/>
  <c r="D82"/>
  <c r="D83" s="1"/>
  <c r="D84" s="1"/>
  <c r="D85" s="1"/>
  <c r="D86" s="1"/>
  <c r="D87" s="1"/>
  <c r="D88" s="1"/>
  <c r="D89" s="1"/>
  <c r="D69"/>
  <c r="D70" s="1"/>
  <c r="D71" s="1"/>
  <c r="D72" s="1"/>
  <c r="D73" s="1"/>
  <c r="D74" s="1"/>
  <c r="D75" s="1"/>
  <c r="D76" s="1"/>
  <c r="D77" s="1"/>
  <c r="D78" s="1"/>
  <c r="D56"/>
  <c r="D57" s="1"/>
  <c r="D58" s="1"/>
  <c r="D59" s="1"/>
  <c r="D60" s="1"/>
  <c r="D61" s="1"/>
  <c r="D62" s="1"/>
  <c r="D63" s="1"/>
  <c r="D64" s="1"/>
  <c r="D65" s="1"/>
  <c r="D43"/>
  <c r="D44" s="1"/>
  <c r="D45" s="1"/>
  <c r="D46" s="1"/>
  <c r="D47" s="1"/>
  <c r="D48" s="1"/>
  <c r="D49" s="1"/>
  <c r="D50" s="1"/>
  <c r="D51" s="1"/>
  <c r="D52" s="1"/>
  <c r="D30"/>
  <c r="D31" s="1"/>
  <c r="D32" s="1"/>
  <c r="D33" s="1"/>
  <c r="D34" s="1"/>
  <c r="D35" s="1"/>
  <c r="D36" s="1"/>
  <c r="D37" s="1"/>
  <c r="D38" s="1"/>
  <c r="D39" s="1"/>
  <c r="D17"/>
  <c r="D18" s="1"/>
  <c r="D19" s="1"/>
  <c r="D20" s="1"/>
  <c r="D21" s="1"/>
  <c r="D22" s="1"/>
  <c r="D23" s="1"/>
  <c r="D24" s="1"/>
  <c r="D25" s="1"/>
  <c r="D26" s="1"/>
  <c r="E299" i="6"/>
  <c r="E300"/>
  <c r="E301"/>
  <c r="E302"/>
  <c r="E303"/>
  <c r="E299" i="15" s="1"/>
  <c r="E304" i="6"/>
  <c r="E300" i="15" s="1"/>
  <c r="E292" i="6"/>
  <c r="E297"/>
  <c r="E291"/>
  <c r="E285"/>
  <c r="E286"/>
  <c r="E287"/>
  <c r="E288"/>
  <c r="E289"/>
  <c r="E290"/>
  <c r="E284"/>
  <c r="E278"/>
  <c r="E279"/>
  <c r="E280"/>
  <c r="E281"/>
  <c r="E282"/>
  <c r="E283"/>
  <c r="E277"/>
  <c r="E272"/>
  <c r="E273"/>
  <c r="E274"/>
  <c r="E275"/>
  <c r="E276"/>
  <c r="E271"/>
  <c r="E267"/>
  <c r="E261"/>
  <c r="E262"/>
  <c r="E263"/>
  <c r="E264"/>
  <c r="E265"/>
  <c r="E266"/>
  <c r="E260"/>
  <c r="E254"/>
  <c r="E255"/>
  <c r="E256"/>
  <c r="E257"/>
  <c r="E258"/>
  <c r="E259"/>
  <c r="E253"/>
  <c r="E247"/>
  <c r="E248"/>
  <c r="E249"/>
  <c r="E250"/>
  <c r="E251"/>
  <c r="E252"/>
  <c r="E246"/>
  <c r="E240"/>
  <c r="E241"/>
  <c r="E242"/>
  <c r="E243"/>
  <c r="E244"/>
  <c r="E245"/>
  <c r="E239"/>
  <c r="E233"/>
  <c r="E234"/>
  <c r="E235"/>
  <c r="E236"/>
  <c r="E237"/>
  <c r="E238"/>
  <c r="E232"/>
  <c r="E223"/>
  <c r="E224"/>
  <c r="E225"/>
  <c r="E226"/>
  <c r="E227"/>
  <c r="E228"/>
  <c r="E216"/>
  <c r="E221"/>
  <c r="E215"/>
  <c r="E209"/>
  <c r="E210"/>
  <c r="E211"/>
  <c r="E212"/>
  <c r="E213"/>
  <c r="E214"/>
  <c r="E208"/>
  <c r="E202"/>
  <c r="E203"/>
  <c r="E204"/>
  <c r="E205"/>
  <c r="E206"/>
  <c r="E207"/>
  <c r="E201"/>
  <c r="E196"/>
  <c r="E197"/>
  <c r="E198"/>
  <c r="E199"/>
  <c r="E200"/>
  <c r="E195"/>
  <c r="E191"/>
  <c r="E185"/>
  <c r="E186"/>
  <c r="E187"/>
  <c r="E188"/>
  <c r="E189"/>
  <c r="E190"/>
  <c r="E184"/>
  <c r="E178"/>
  <c r="E179"/>
  <c r="E180"/>
  <c r="E181"/>
  <c r="E182"/>
  <c r="E183"/>
  <c r="E177"/>
  <c r="E171"/>
  <c r="E172"/>
  <c r="E173"/>
  <c r="E174"/>
  <c r="E175"/>
  <c r="E176"/>
  <c r="E170"/>
  <c r="E164"/>
  <c r="E165"/>
  <c r="E166"/>
  <c r="E167"/>
  <c r="E168"/>
  <c r="E169"/>
  <c r="E157"/>
  <c r="E158"/>
  <c r="E159"/>
  <c r="E160"/>
  <c r="E161"/>
  <c r="E162"/>
  <c r="E163"/>
  <c r="E156"/>
  <c r="E147"/>
  <c r="E148"/>
  <c r="E149"/>
  <c r="E150"/>
  <c r="E151"/>
  <c r="E152"/>
  <c r="E140"/>
  <c r="E145"/>
  <c r="E139"/>
  <c r="E133"/>
  <c r="E134"/>
  <c r="E135"/>
  <c r="E136"/>
  <c r="E137"/>
  <c r="E138"/>
  <c r="E132"/>
  <c r="E126"/>
  <c r="E127"/>
  <c r="E128"/>
  <c r="E129"/>
  <c r="E130"/>
  <c r="E131"/>
  <c r="E125"/>
  <c r="E120"/>
  <c r="E121"/>
  <c r="E122"/>
  <c r="E123"/>
  <c r="E124"/>
  <c r="E119"/>
  <c r="E115"/>
  <c r="E109"/>
  <c r="E110"/>
  <c r="E111"/>
  <c r="E112"/>
  <c r="E113"/>
  <c r="E114"/>
  <c r="E108"/>
  <c r="E102"/>
  <c r="E103"/>
  <c r="E104"/>
  <c r="E105"/>
  <c r="E106"/>
  <c r="E107"/>
  <c r="E101"/>
  <c r="E95"/>
  <c r="E96"/>
  <c r="E97"/>
  <c r="E98"/>
  <c r="E99"/>
  <c r="E100"/>
  <c r="E94"/>
  <c r="E88"/>
  <c r="E89"/>
  <c r="E90"/>
  <c r="E91"/>
  <c r="E92"/>
  <c r="E93"/>
  <c r="E87"/>
  <c r="E81"/>
  <c r="E82"/>
  <c r="E83"/>
  <c r="E84"/>
  <c r="E85"/>
  <c r="E86"/>
  <c r="I56"/>
  <c r="I57"/>
  <c r="I58"/>
  <c r="I59"/>
  <c r="I60"/>
  <c r="I61"/>
  <c r="I44"/>
  <c r="I45"/>
  <c r="I46"/>
  <c r="I47"/>
  <c r="I48"/>
  <c r="I49"/>
  <c r="I55"/>
  <c r="I43"/>
  <c r="I17"/>
  <c r="I18"/>
  <c r="I19"/>
  <c r="I20"/>
  <c r="I21"/>
  <c r="I22"/>
  <c r="I16"/>
  <c r="I5"/>
  <c r="I6"/>
  <c r="I7"/>
  <c r="I8"/>
  <c r="I9"/>
  <c r="I10"/>
  <c r="I4"/>
  <c r="F18"/>
  <c r="F20" s="1"/>
  <c r="F22" s="1"/>
  <c r="E69"/>
  <c r="E62"/>
  <c r="E55"/>
  <c r="E48"/>
  <c r="E38"/>
  <c r="E43" i="8" s="1"/>
  <c r="E31" i="6"/>
  <c r="E46" i="8" s="1"/>
  <c r="E24" i="6"/>
  <c r="E23" i="8" s="1"/>
  <c r="E17" i="6"/>
  <c r="E32" i="8" s="1"/>
  <c r="E75" i="6"/>
  <c r="E61"/>
  <c r="E54"/>
  <c r="E47"/>
  <c r="E10" i="8"/>
  <c r="E30" i="6"/>
  <c r="E39" i="8" s="1"/>
  <c r="E23" i="6"/>
  <c r="E58" i="8" s="1"/>
  <c r="E16" i="6"/>
  <c r="E42" i="8" s="1"/>
  <c r="E74" i="6"/>
  <c r="E60"/>
  <c r="E53"/>
  <c r="E46"/>
  <c r="E36"/>
  <c r="E9" i="8" s="1"/>
  <c r="E29" i="6"/>
  <c r="E19" i="8" s="1"/>
  <c r="E22" i="6"/>
  <c r="E7" i="8" s="1"/>
  <c r="E15" i="6"/>
  <c r="E41" i="8" s="1"/>
  <c r="E73" i="6"/>
  <c r="E59"/>
  <c r="E52"/>
  <c r="E45"/>
  <c r="E35"/>
  <c r="E8" i="8" s="1"/>
  <c r="E28" i="6"/>
  <c r="E60" i="8" s="1"/>
  <c r="E21" i="6"/>
  <c r="E14" i="8" s="1"/>
  <c r="E14" i="6"/>
  <c r="E34" i="8" s="1"/>
  <c r="E72" i="6"/>
  <c r="E58"/>
  <c r="E51"/>
  <c r="E44"/>
  <c r="E34"/>
  <c r="E51" i="8" s="1"/>
  <c r="E27" i="6"/>
  <c r="E59" i="8" s="1"/>
  <c r="E20" i="6"/>
  <c r="E48" i="8" s="1"/>
  <c r="E13" i="6"/>
  <c r="E11" i="8" s="1"/>
  <c r="E71" i="6"/>
  <c r="E64"/>
  <c r="E57"/>
  <c r="E50"/>
  <c r="E63"/>
  <c r="E56"/>
  <c r="E49"/>
  <c r="E43"/>
  <c r="E33"/>
  <c r="E47" i="8" s="1"/>
  <c r="E26" i="6"/>
  <c r="E53" i="8" s="1"/>
  <c r="E19" i="6"/>
  <c r="E40" i="8" s="1"/>
  <c r="E12" i="6"/>
  <c r="E30" i="8" s="1"/>
  <c r="E39" i="6"/>
  <c r="E29" i="8" s="1"/>
  <c r="E32" i="6"/>
  <c r="E61" i="8" s="1"/>
  <c r="E25" i="6"/>
  <c r="E45" i="8" s="1"/>
  <c r="E18" i="6"/>
  <c r="E21" i="8" s="1"/>
  <c r="E11" i="6"/>
  <c r="E37" i="8" s="1"/>
  <c r="E10" i="6"/>
  <c r="E24" i="8" s="1"/>
  <c r="E9" i="6"/>
  <c r="E26" i="8" s="1"/>
  <c r="E8" i="6"/>
  <c r="E15" i="8" s="1"/>
  <c r="E7" i="6"/>
  <c r="E13" i="8" s="1"/>
  <c r="E6" i="6"/>
  <c r="E57" i="8" s="1"/>
  <c r="E5" i="6"/>
  <c r="E52" i="8" s="1"/>
  <c r="E4" i="6"/>
  <c r="E25" i="8" s="1"/>
  <c r="R46" i="5"/>
  <c r="T14" s="1"/>
  <c r="G12" i="12"/>
  <c r="I12" s="1"/>
  <c r="G11"/>
  <c r="I11" s="1"/>
  <c r="G10"/>
  <c r="I10" s="1"/>
  <c r="G9"/>
  <c r="I9" s="1"/>
  <c r="G8"/>
  <c r="I8" s="1"/>
  <c r="G7"/>
  <c r="I7" s="1"/>
  <c r="G6"/>
  <c r="I6" s="1"/>
  <c r="G7" i="11"/>
  <c r="I7" s="1"/>
  <c r="G8"/>
  <c r="I8" s="1"/>
  <c r="G9"/>
  <c r="I9" s="1"/>
  <c r="G10"/>
  <c r="I10" s="1"/>
  <c r="G11"/>
  <c r="I11" s="1"/>
  <c r="G12"/>
  <c r="I12" s="1"/>
  <c r="G6"/>
  <c r="I6" s="1"/>
  <c r="H72" i="8"/>
  <c r="H71"/>
  <c r="I71" s="1"/>
  <c r="H70"/>
  <c r="H69"/>
  <c r="H44"/>
  <c r="H68"/>
  <c r="H54"/>
  <c r="H55"/>
  <c r="H17"/>
  <c r="I16" s="1"/>
  <c r="H67"/>
  <c r="I65" s="1"/>
  <c r="H12"/>
  <c r="H38"/>
  <c r="H66"/>
  <c r="H50"/>
  <c r="H65"/>
  <c r="H20"/>
  <c r="I20" s="1"/>
  <c r="H56"/>
  <c r="H4"/>
  <c r="H5"/>
  <c r="I54" s="1"/>
  <c r="H64"/>
  <c r="H31"/>
  <c r="H22"/>
  <c r="H33"/>
  <c r="I32" s="1"/>
  <c r="H63"/>
  <c r="H6"/>
  <c r="H35"/>
  <c r="H36"/>
  <c r="H28"/>
  <c r="H3"/>
  <c r="I35" s="1"/>
  <c r="H49"/>
  <c r="H18"/>
  <c r="H62"/>
  <c r="H27"/>
  <c r="I24" s="1"/>
  <c r="H16"/>
  <c r="I15" s="1"/>
  <c r="F6" i="6"/>
  <c r="F8" s="1"/>
  <c r="F10" s="1"/>
  <c r="H3" i="5"/>
  <c r="H7"/>
  <c r="H62"/>
  <c r="H6"/>
  <c r="H63"/>
  <c r="H64"/>
  <c r="H65"/>
  <c r="H67"/>
  <c r="I32"/>
  <c r="H66"/>
  <c r="H68"/>
  <c r="I70" s="1"/>
  <c r="I27"/>
  <c r="H69"/>
  <c r="H70"/>
  <c r="H71"/>
  <c r="H72"/>
  <c r="R55"/>
  <c r="T15" s="1"/>
  <c r="T10"/>
  <c r="R64"/>
  <c r="T16" s="1"/>
  <c r="I21" l="1"/>
  <c r="I55"/>
  <c r="I28" i="8"/>
  <c r="I51"/>
  <c r="I22"/>
  <c r="I52"/>
  <c r="I30"/>
  <c r="I60" i="5"/>
  <c r="I61"/>
  <c r="I49"/>
  <c r="I4"/>
  <c r="I46"/>
  <c r="I72"/>
  <c r="I12"/>
  <c r="I71"/>
  <c r="I69"/>
  <c r="I54"/>
  <c r="I14"/>
  <c r="I29"/>
  <c r="I48" i="8"/>
  <c r="I46"/>
  <c r="I33"/>
  <c r="I3"/>
  <c r="I5"/>
  <c r="I43"/>
  <c r="I38"/>
  <c r="I55"/>
  <c r="I49"/>
  <c r="I37"/>
  <c r="I63"/>
  <c r="I57"/>
  <c r="I59"/>
  <c r="I58"/>
  <c r="I44"/>
  <c r="I4"/>
  <c r="I50"/>
  <c r="I42"/>
  <c r="I72"/>
  <c r="I13"/>
  <c r="I66"/>
  <c r="I29"/>
  <c r="I53"/>
  <c r="H12" i="11"/>
  <c r="G12" i="13" s="1"/>
  <c r="H8" i="12"/>
  <c r="F8" i="13" s="1"/>
  <c r="H9" i="12"/>
  <c r="F9" i="13" s="1"/>
  <c r="H10" i="12"/>
  <c r="F10" i="13" s="1"/>
  <c r="H7" i="12"/>
  <c r="F7" i="13" s="1"/>
  <c r="H6" i="12"/>
  <c r="F6" i="13" s="1"/>
  <c r="H11" i="12"/>
  <c r="F11" i="13" s="1"/>
  <c r="H12" i="12"/>
  <c r="F12" i="13" s="1"/>
  <c r="I42" i="5"/>
  <c r="I26"/>
  <c r="I36" i="8"/>
  <c r="I40"/>
  <c r="I21"/>
  <c r="I26"/>
  <c r="I7"/>
  <c r="I27"/>
  <c r="I69"/>
  <c r="I31"/>
  <c r="I68"/>
  <c r="I19"/>
  <c r="I47"/>
  <c r="I67"/>
  <c r="I9"/>
  <c r="H41" i="9"/>
  <c r="I11" i="8"/>
  <c r="I34"/>
  <c r="I56"/>
  <c r="I61"/>
  <c r="I6"/>
  <c r="I60"/>
  <c r="I64"/>
  <c r="I17"/>
  <c r="I41"/>
  <c r="I18"/>
  <c r="I12"/>
  <c r="I62"/>
  <c r="I45"/>
  <c r="I39"/>
  <c r="H8" i="9"/>
  <c r="H51"/>
  <c r="I3" i="5"/>
  <c r="I37"/>
  <c r="I16"/>
  <c r="I10"/>
  <c r="I63"/>
  <c r="H62" i="9"/>
  <c r="I23" i="5"/>
  <c r="I34"/>
  <c r="I41"/>
  <c r="H38" i="9"/>
  <c r="I58" i="5"/>
  <c r="H27" i="9"/>
  <c r="I33" i="5"/>
  <c r="I52"/>
  <c r="I45"/>
  <c r="I43"/>
  <c r="I38"/>
  <c r="I24"/>
  <c r="I47"/>
  <c r="I17"/>
  <c r="I68"/>
  <c r="I64"/>
  <c r="H33" i="9"/>
  <c r="I67" i="5"/>
  <c r="H23" i="9"/>
  <c r="I9" i="5"/>
  <c r="I35"/>
  <c r="H5" i="9"/>
  <c r="I51" i="5"/>
  <c r="H30" i="9"/>
  <c r="I56" i="5"/>
  <c r="H31" i="9"/>
  <c r="I48" i="5"/>
  <c r="H57" i="9"/>
  <c r="I6" i="5"/>
  <c r="H39" i="9"/>
  <c r="I50" i="5"/>
  <c r="H35" i="9"/>
  <c r="I53" i="5"/>
  <c r="H12" i="9"/>
  <c r="I22" i="5"/>
  <c r="H56" i="9"/>
  <c r="I59" i="5"/>
  <c r="H55" i="9"/>
  <c r="I18" i="5"/>
  <c r="H40" i="9"/>
  <c r="I65" i="5"/>
  <c r="H43" i="9"/>
  <c r="I62" i="5"/>
  <c r="H19" i="9"/>
  <c r="I28" i="5"/>
  <c r="H54" i="9"/>
  <c r="I5" i="5"/>
  <c r="I25"/>
  <c r="I11"/>
  <c r="I36"/>
  <c r="H34" i="9"/>
  <c r="I30" i="5"/>
  <c r="H44" i="9"/>
  <c r="I39" i="5"/>
  <c r="H53" i="9"/>
  <c r="I40" i="5"/>
  <c r="H6" i="9"/>
  <c r="I19" i="5"/>
  <c r="H29" i="9"/>
  <c r="I15" i="5"/>
  <c r="I57"/>
  <c r="I13"/>
  <c r="I7"/>
  <c r="H11" i="11"/>
  <c r="G11" i="13" s="1"/>
  <c r="H10" i="11"/>
  <c r="G10" i="13" s="1"/>
  <c r="H6" i="11"/>
  <c r="G6" i="13" s="1"/>
  <c r="H9" i="11"/>
  <c r="G9" i="13" s="1"/>
  <c r="H8" i="11"/>
  <c r="G8" i="13" s="1"/>
  <c r="H7" i="11"/>
  <c r="G7" i="13" s="1"/>
  <c r="I44" i="5"/>
  <c r="I20"/>
  <c r="I66"/>
  <c r="I31"/>
  <c r="I8"/>
  <c r="H60" i="9"/>
  <c r="E52"/>
  <c r="E26" i="5"/>
  <c r="E57" i="9"/>
  <c r="E43" i="5"/>
  <c r="E40" i="9"/>
  <c r="E46" i="5"/>
  <c r="E64" i="8"/>
  <c r="E61" i="9"/>
  <c r="E63" i="5"/>
  <c r="E35" i="8"/>
  <c r="E25" i="9"/>
  <c r="E32" i="5"/>
  <c r="E11" i="9"/>
  <c r="E6" i="8"/>
  <c r="E15" i="5"/>
  <c r="E63" i="8"/>
  <c r="E60" i="9"/>
  <c r="E16" i="5"/>
  <c r="E46" i="9"/>
  <c r="E33" i="8"/>
  <c r="E56" i="5"/>
  <c r="E3" i="9"/>
  <c r="E3" i="8"/>
  <c r="E6" i="5"/>
  <c r="E21" i="9"/>
  <c r="E19" i="5"/>
  <c r="E31" i="9"/>
  <c r="E35" i="5"/>
  <c r="E63" i="9"/>
  <c r="E66" i="8"/>
  <c r="E64" i="5"/>
  <c r="E7" i="9"/>
  <c r="E5" i="8"/>
  <c r="E13" i="5"/>
  <c r="E4" i="8"/>
  <c r="E14" i="9"/>
  <c r="E24" i="5"/>
  <c r="E51" i="9"/>
  <c r="E56" i="8"/>
  <c r="E58" i="5"/>
  <c r="E20" i="8"/>
  <c r="E41" i="9"/>
  <c r="E54" i="5"/>
  <c r="E22" i="8"/>
  <c r="E27" i="9"/>
  <c r="E38" i="5"/>
  <c r="E42" i="9"/>
  <c r="E49" i="5"/>
  <c r="E22" i="9"/>
  <c r="E30" i="5"/>
  <c r="E43" i="9"/>
  <c r="E50" i="5"/>
  <c r="E34" i="9"/>
  <c r="E39" i="5"/>
  <c r="E28" i="8"/>
  <c r="E48" i="9"/>
  <c r="E59" i="5"/>
  <c r="E36" i="8"/>
  <c r="E36" i="9"/>
  <c r="E42" i="5"/>
  <c r="E6" i="9"/>
  <c r="E8" i="5"/>
  <c r="E58" i="9"/>
  <c r="E27" i="8"/>
  <c r="E62" i="5"/>
  <c r="E13" i="9"/>
  <c r="E5" i="5"/>
  <c r="E62" i="8"/>
  <c r="E59" i="9"/>
  <c r="E17" i="5"/>
  <c r="E53" i="9"/>
  <c r="E61" i="5"/>
  <c r="E16" i="9"/>
  <c r="E18" i="8"/>
  <c r="E22" i="5"/>
  <c r="E37" i="9"/>
  <c r="E41" i="5"/>
  <c r="E49" i="8"/>
  <c r="E45" i="9"/>
  <c r="E52" i="5"/>
  <c r="E71" i="9"/>
  <c r="E71" i="8"/>
  <c r="E71" i="5"/>
  <c r="E23" i="9"/>
  <c r="E23" i="5"/>
  <c r="E67" i="8"/>
  <c r="E67" i="9"/>
  <c r="E47" i="5"/>
  <c r="E72" i="9"/>
  <c r="E72" i="8"/>
  <c r="E18" i="9"/>
  <c r="E20" i="5"/>
  <c r="E38" i="9"/>
  <c r="E31" i="8"/>
  <c r="E51" i="5"/>
  <c r="E28" i="9"/>
  <c r="E28" i="5"/>
  <c r="E10" i="9"/>
  <c r="E10" i="5"/>
  <c r="E4" i="9"/>
  <c r="E4" i="5"/>
  <c r="E54" i="9"/>
  <c r="E34" i="5"/>
  <c r="E44" i="9"/>
  <c r="E53" i="5"/>
  <c r="E9" i="9"/>
  <c r="E9" i="5"/>
  <c r="E33" i="9"/>
  <c r="E45" i="5"/>
  <c r="E50" i="8"/>
  <c r="E50" i="9"/>
  <c r="E60" i="5"/>
  <c r="E55" i="9"/>
  <c r="E31" i="5"/>
  <c r="E56" i="9"/>
  <c r="E3" i="5"/>
  <c r="E12" i="9"/>
  <c r="E11" i="5"/>
  <c r="E35" i="9"/>
  <c r="E40" i="5"/>
  <c r="E19" i="9"/>
  <c r="E21" i="5"/>
  <c r="E32" i="9"/>
  <c r="E44" i="5"/>
  <c r="E17" i="9"/>
  <c r="E18" i="5"/>
  <c r="E26" i="9"/>
  <c r="E37" i="5"/>
  <c r="E29" i="9"/>
  <c r="E36" i="5"/>
  <c r="E20" i="9"/>
  <c r="E16" i="8"/>
  <c r="E29" i="5"/>
  <c r="E49" i="9"/>
  <c r="E68"/>
  <c r="E68" i="8"/>
  <c r="E68" i="5"/>
  <c r="E30" i="9"/>
  <c r="E33" i="5"/>
  <c r="E24" i="9"/>
  <c r="E44" i="8"/>
  <c r="E27" i="5"/>
  <c r="E8" i="9"/>
  <c r="E12" i="5"/>
  <c r="E69" i="8"/>
  <c r="E69" i="9"/>
  <c r="E69" i="5"/>
  <c r="E5" i="9"/>
  <c r="E7" i="5"/>
  <c r="E70" i="8"/>
  <c r="E70" i="9"/>
  <c r="E70" i="5"/>
  <c r="E15" i="9"/>
  <c r="E25" i="5"/>
  <c r="E39" i="9"/>
  <c r="E48" i="5"/>
  <c r="E62" i="9"/>
  <c r="E65" i="8"/>
  <c r="E14" i="5"/>
  <c r="H66" i="9"/>
  <c r="H13"/>
  <c r="H26"/>
  <c r="R37" i="5"/>
  <c r="T13" s="1"/>
  <c r="R19"/>
  <c r="T11" s="1"/>
  <c r="R28"/>
  <c r="T12" s="1"/>
  <c r="K29" i="9" l="1"/>
  <c r="A15" i="5"/>
  <c r="K19"/>
  <c r="D7" i="13" s="1"/>
  <c r="H7" s="1"/>
  <c r="J7" s="1"/>
  <c r="K10" i="5"/>
  <c r="D6" i="13" s="1"/>
  <c r="H6" s="1"/>
  <c r="J6" s="1"/>
  <c r="H64" i="9"/>
  <c r="K34"/>
  <c r="K13"/>
  <c r="H15"/>
  <c r="K35" s="1"/>
  <c r="H36"/>
  <c r="K46" s="1"/>
  <c r="H45"/>
  <c r="H61"/>
  <c r="H16"/>
  <c r="K51" s="1"/>
  <c r="H7"/>
  <c r="K56"/>
  <c r="H14"/>
  <c r="K55" s="1"/>
  <c r="H46"/>
  <c r="H25"/>
  <c r="H48"/>
  <c r="K45" s="1"/>
  <c r="H3"/>
  <c r="K37" s="1"/>
  <c r="H58"/>
  <c r="H11"/>
  <c r="H59"/>
  <c r="H20"/>
  <c r="A21" i="8"/>
  <c r="A11"/>
  <c r="A4"/>
  <c r="A44"/>
  <c r="A62"/>
  <c r="A7"/>
  <c r="A58"/>
  <c r="A54"/>
  <c r="A70"/>
  <c r="A49"/>
  <c r="A41"/>
  <c r="A50"/>
  <c r="A3"/>
  <c r="A53"/>
  <c r="A18"/>
  <c r="A57"/>
  <c r="A43"/>
  <c r="A27"/>
  <c r="A47"/>
  <c r="A23"/>
  <c r="A8"/>
  <c r="A48"/>
  <c r="A31"/>
  <c r="A37"/>
  <c r="A63"/>
  <c r="A25"/>
  <c r="A34"/>
  <c r="A46"/>
  <c r="A16"/>
  <c r="A24"/>
  <c r="A19"/>
  <c r="A26"/>
  <c r="A12"/>
  <c r="A30"/>
  <c r="A61"/>
  <c r="A17"/>
  <c r="A28"/>
  <c r="A45"/>
  <c r="A69"/>
  <c r="A51"/>
  <c r="A67"/>
  <c r="A5"/>
  <c r="A64"/>
  <c r="A35"/>
  <c r="A20"/>
  <c r="A14"/>
  <c r="A9"/>
  <c r="A71"/>
  <c r="A55"/>
  <c r="A65"/>
  <c r="A32"/>
  <c r="A36"/>
  <c r="A15"/>
  <c r="A40"/>
  <c r="A66"/>
  <c r="A68"/>
  <c r="A72"/>
  <c r="A10"/>
  <c r="A6"/>
  <c r="A60"/>
  <c r="A13"/>
  <c r="A52"/>
  <c r="A29"/>
  <c r="A56"/>
  <c r="A42"/>
  <c r="A33"/>
  <c r="A22"/>
  <c r="A59"/>
  <c r="A38"/>
  <c r="A39"/>
  <c r="H24" i="9"/>
  <c r="H70"/>
  <c r="K70" s="1"/>
  <c r="H69"/>
  <c r="K69" s="1"/>
  <c r="H42"/>
  <c r="H71"/>
  <c r="K71" s="1"/>
  <c r="K37" i="5"/>
  <c r="D9" i="13" s="1"/>
  <c r="H9" s="1"/>
  <c r="J9" s="1"/>
  <c r="H22" i="9"/>
  <c r="H17"/>
  <c r="H68"/>
  <c r="K67" s="1"/>
  <c r="H50"/>
  <c r="H63"/>
  <c r="H72"/>
  <c r="K72" s="1"/>
  <c r="H4"/>
  <c r="K21" s="1"/>
  <c r="H10"/>
  <c r="K20" s="1"/>
  <c r="H21"/>
  <c r="H65"/>
  <c r="H28"/>
  <c r="K19" s="1"/>
  <c r="H9"/>
  <c r="H52"/>
  <c r="H37"/>
  <c r="H18"/>
  <c r="K9" s="1"/>
  <c r="A40" i="5"/>
  <c r="A72"/>
  <c r="A52"/>
  <c r="A59"/>
  <c r="A56"/>
  <c r="A43"/>
  <c r="A24"/>
  <c r="A58"/>
  <c r="A44"/>
  <c r="A67"/>
  <c r="A65"/>
  <c r="A41"/>
  <c r="A42"/>
  <c r="A48"/>
  <c r="A71"/>
  <c r="A12"/>
  <c r="A10"/>
  <c r="A3"/>
  <c r="A31"/>
  <c r="A60"/>
  <c r="A36"/>
  <c r="A18"/>
  <c r="A5"/>
  <c r="A47"/>
  <c r="A45"/>
  <c r="A29"/>
  <c r="A64"/>
  <c r="A33"/>
  <c r="A13"/>
  <c r="A50"/>
  <c r="A69"/>
  <c r="A37"/>
  <c r="A51"/>
  <c r="A20"/>
  <c r="A16"/>
  <c r="A22"/>
  <c r="A57"/>
  <c r="A8"/>
  <c r="A66"/>
  <c r="A6"/>
  <c r="A30"/>
  <c r="A21"/>
  <c r="A35"/>
  <c r="A11"/>
  <c r="A53"/>
  <c r="A46"/>
  <c r="A39"/>
  <c r="A17"/>
  <c r="A27"/>
  <c r="A38"/>
  <c r="A4"/>
  <c r="A54"/>
  <c r="A63"/>
  <c r="A7"/>
  <c r="A62"/>
  <c r="A55"/>
  <c r="A19"/>
  <c r="A70"/>
  <c r="A14"/>
  <c r="A28"/>
  <c r="A61"/>
  <c r="A26"/>
  <c r="A68"/>
  <c r="A25"/>
  <c r="A49"/>
  <c r="A34"/>
  <c r="A23"/>
  <c r="A32"/>
  <c r="A9"/>
  <c r="H32" i="9"/>
  <c r="K23" s="1"/>
  <c r="K46" i="5"/>
  <c r="D10" i="13" s="1"/>
  <c r="H10" s="1"/>
  <c r="J10" s="1"/>
  <c r="K64" i="5"/>
  <c r="D12" i="13" s="1"/>
  <c r="H12" s="1"/>
  <c r="J12" s="1"/>
  <c r="K55" i="5"/>
  <c r="D11" i="13" s="1"/>
  <c r="H11" s="1"/>
  <c r="J11" s="1"/>
  <c r="K28" i="5"/>
  <c r="D8" i="13" s="1"/>
  <c r="H8" s="1"/>
  <c r="J8" s="1"/>
  <c r="H67" i="9"/>
  <c r="H47"/>
  <c r="K64" s="1"/>
  <c r="H49"/>
  <c r="K66" s="1"/>
  <c r="K59" l="1"/>
  <c r="K15"/>
  <c r="K63"/>
  <c r="K7"/>
  <c r="K4"/>
  <c r="K48"/>
  <c r="K47"/>
  <c r="K17"/>
  <c r="K14"/>
  <c r="K68"/>
  <c r="K18"/>
  <c r="K49"/>
  <c r="K16"/>
  <c r="K24"/>
  <c r="K12"/>
  <c r="K28"/>
  <c r="K65"/>
  <c r="K10"/>
  <c r="K60"/>
  <c r="K39"/>
  <c r="K44"/>
  <c r="K53"/>
  <c r="K58"/>
  <c r="K41"/>
  <c r="K54"/>
  <c r="I11" i="13"/>
  <c r="I8"/>
  <c r="I10"/>
  <c r="I9"/>
  <c r="I6"/>
  <c r="I7"/>
  <c r="I12"/>
  <c r="K8" i="9"/>
  <c r="K6"/>
  <c r="K22"/>
  <c r="K11"/>
  <c r="K32"/>
  <c r="K5"/>
  <c r="K40"/>
  <c r="K50"/>
  <c r="K33"/>
  <c r="K43"/>
  <c r="K31"/>
  <c r="K52"/>
  <c r="K61"/>
  <c r="K38"/>
  <c r="K27"/>
  <c r="K30"/>
  <c r="K62"/>
  <c r="K36"/>
  <c r="K25"/>
  <c r="K57"/>
  <c r="K42"/>
  <c r="K26"/>
  <c r="K3"/>
  <c r="A36" l="1"/>
  <c r="A10"/>
  <c r="A34"/>
  <c r="A48"/>
  <c r="A8"/>
  <c r="A24"/>
  <c r="A62"/>
  <c r="A27"/>
  <c r="A33"/>
  <c r="A72"/>
  <c r="A44"/>
  <c r="A12"/>
  <c r="A17"/>
  <c r="A5"/>
  <c r="A28"/>
  <c r="A13"/>
  <c r="A43"/>
  <c r="A53"/>
  <c r="A9"/>
  <c r="A7"/>
  <c r="A71"/>
  <c r="A56"/>
  <c r="A41"/>
  <c r="A23"/>
  <c r="A14"/>
  <c r="A31"/>
  <c r="A69"/>
  <c r="A63"/>
  <c r="A54"/>
  <c r="A67"/>
  <c r="A45"/>
  <c r="A58"/>
  <c r="A51"/>
  <c r="A4"/>
  <c r="A25"/>
  <c r="A6"/>
  <c r="A11"/>
  <c r="A42"/>
  <c r="A35"/>
  <c r="A68"/>
  <c r="A55"/>
  <c r="A64"/>
  <c r="A52"/>
  <c r="A29"/>
  <c r="A50"/>
  <c r="A3"/>
  <c r="A18"/>
  <c r="A21"/>
  <c r="A66"/>
  <c r="A20"/>
  <c r="A40"/>
  <c r="A49"/>
  <c r="A37"/>
  <c r="A39"/>
  <c r="A65"/>
  <c r="A61"/>
  <c r="A60"/>
  <c r="A26"/>
  <c r="A38"/>
  <c r="A57"/>
  <c r="A59"/>
  <c r="A16"/>
  <c r="A32"/>
  <c r="A30"/>
  <c r="A15"/>
  <c r="A46"/>
  <c r="A22"/>
  <c r="A70"/>
  <c r="A19"/>
  <c r="A47"/>
</calcChain>
</file>

<file path=xl/sharedStrings.xml><?xml version="1.0" encoding="utf-8"?>
<sst xmlns="http://schemas.openxmlformats.org/spreadsheetml/2006/main" count="800" uniqueCount="157">
  <si>
    <t>Jméno</t>
  </si>
  <si>
    <t>Pořadí</t>
  </si>
  <si>
    <t>stanice</t>
  </si>
  <si>
    <t>1.pokus věž</t>
  </si>
  <si>
    <t>2.pokus věž</t>
  </si>
  <si>
    <t>započ. čas věž</t>
  </si>
  <si>
    <t>1.pokus 100m</t>
  </si>
  <si>
    <t>2.pokus 100m</t>
  </si>
  <si>
    <t>započ. čas 100m</t>
  </si>
  <si>
    <t>čas dvojboj</t>
  </si>
  <si>
    <t>Start. č.</t>
  </si>
  <si>
    <t>100m</t>
  </si>
  <si>
    <t>Pořadí družstev</t>
  </si>
  <si>
    <t>Dráha</t>
  </si>
  <si>
    <t>Rozběh</t>
  </si>
  <si>
    <t>1.POKUSY VĚŽ</t>
  </si>
  <si>
    <t>2.POKUSY VĚŽ</t>
  </si>
  <si>
    <t>1.POKUSY 100m</t>
  </si>
  <si>
    <t>2.POKUSY 100m</t>
  </si>
  <si>
    <t>1.ŠTAFETA</t>
  </si>
  <si>
    <t>ČAS</t>
  </si>
  <si>
    <t>2.ŠTAFETA</t>
  </si>
  <si>
    <t>1.POKUS ÚTOK</t>
  </si>
  <si>
    <t>2.POKUS ÚTOK</t>
  </si>
  <si>
    <t>Výsledková listina 100m</t>
  </si>
  <si>
    <t>Výsledková listina dvojboj</t>
  </si>
  <si>
    <t>pořadí</t>
  </si>
  <si>
    <t>BODY</t>
  </si>
  <si>
    <t>1.pokus</t>
  </si>
  <si>
    <t>2.pokus</t>
  </si>
  <si>
    <t>započtený</t>
  </si>
  <si>
    <t>Družstvo</t>
  </si>
  <si>
    <t>věž</t>
  </si>
  <si>
    <t>útok</t>
  </si>
  <si>
    <t>Celkem bodů</t>
  </si>
  <si>
    <t>Čas celkem</t>
  </si>
  <si>
    <t>štafeta</t>
  </si>
  <si>
    <t>Umístění</t>
  </si>
  <si>
    <t>start.č.</t>
  </si>
  <si>
    <t>body</t>
  </si>
  <si>
    <t xml:space="preserve">O celkovém pořadí dvou nebo více družstev se stejným součtem bodů rozhoduje lepší umístění v požárním útoku. Pokud umístění těchto družstev budou stejná i v požárním útoku, budou v celkovém pořadí shodně hodnocena na dvou nebo více po sobě následujících místech. Pro všechny disciplíny platí, že v případě umístění dvou nebo více družstev na stejném pořadí, budou družstvům započítány do celkového umístění body odpovídající dosaženému pořadí (následující umístění se nepřiřazuje). Družstvu, které nesplní disciplínu, se přiřazuje bodové ohodnocení družstva na poslední pozici (rovnající se počtu soutěžních družstev). Toto platí pro všechna družstva, která danou disciplínu nesplnila. </t>
  </si>
  <si>
    <t xml:space="preserve">V disciplíně štafeta 4x100 m s překážkami rozhodne o pořadí družstva dosažený čas lépe umístěné štafety družstva. Pokud jsou dosažené časy lepších štafet stejné, pak o pořadí družstva rozhoduje součet časů obou štafet. 
      lépe umístěné štafety družstva. Pokud jsou dosažené časy lepších štafet stejné, pak 
      o pořadí družstva rozhoduje součet časů obou štafet. 
</t>
  </si>
  <si>
    <t>V disciplíně požární útok se hodnotí umístění podle dosažených časů. Pokud se dle propozic  provádí v požárním útoku dva pokusy, pak o pořadí rozhoduje při stejném čase v lepších pokusech součet obou pokusů.</t>
  </si>
  <si>
    <t xml:space="preserve">Ve dvojboji se stane vítězem soutěžící, který dosáhne nejnižšího součtu časů úspěš-nějších pokusů v disciplínách běh na 100 m s překážkami a výstup do 4. podlaží cvičné věže. V případě, že dva nebo více soutěžících dosáhnou součtu stejných lepších časů, rozhodne  o jejich umístění součet časů z horších pokusů v obou disciplínách. Bude-li 
i tento výsledek stejný, budou soutěžící hodnoceni na stejném pořadí.
</t>
  </si>
  <si>
    <t xml:space="preserve">V disciplínách běh na 100 m s překážkami a výstup do 4. podlaží cvičné věže rozhod-ne o pořadí družstva součet lepších časů šesti nejlépe umístěných členů družstva.                                     V disciplíně běh na 100 m s překážkami a výstup do 4. podlaží cvičné věže se stane 
 vítězem soutěžící, který dosáhne nejlepšího času. V případě, že dva nebo více soutěžících dosáhnou stejných lepších časů, rozhodne o jejich umístění součet časů z obou pokusů. Bude-li i tento výsledek stejný, budou soutěžící hodnoceni na stejném pořadí.Pokud o umístění rozhoduje součet časů z více pokusů, jsou hodnoceni lépe soutěžící, kteří splní více pokusů.  
</t>
  </si>
  <si>
    <t>Výsledková listina věž</t>
  </si>
  <si>
    <t>Počet Družstev</t>
  </si>
  <si>
    <t>ÚO Strakonice</t>
  </si>
  <si>
    <t>ÚO Písek</t>
  </si>
  <si>
    <t>POŽÁRNÍ ÚTOK</t>
  </si>
  <si>
    <t>Štafeta</t>
  </si>
  <si>
    <t>Věž</t>
  </si>
  <si>
    <t>Řezáč Milan</t>
  </si>
  <si>
    <t>Podzimek Michal</t>
  </si>
  <si>
    <t>Svatoň Petr</t>
  </si>
  <si>
    <t>Makovec Radek</t>
  </si>
  <si>
    <t>Habich Michal</t>
  </si>
  <si>
    <t>Vaňač Aleš</t>
  </si>
  <si>
    <t>Pěnča Ivan</t>
  </si>
  <si>
    <t>Šustr Jiří</t>
  </si>
  <si>
    <t>Cais Martin</t>
  </si>
  <si>
    <t>Nestartuje</t>
  </si>
  <si>
    <t>Čas</t>
  </si>
  <si>
    <t>ÚO Prachatice</t>
  </si>
  <si>
    <t>ÚO Český Krumlov</t>
  </si>
  <si>
    <t>ÚO Jindřichův Hradec</t>
  </si>
  <si>
    <t>ÚO Tábor</t>
  </si>
  <si>
    <t>Klimeš Miroslav</t>
  </si>
  <si>
    <t>Ježek Jan</t>
  </si>
  <si>
    <t>Mikoláš Petr</t>
  </si>
  <si>
    <t>Švepeš Petr</t>
  </si>
  <si>
    <t>Rosa Petr</t>
  </si>
  <si>
    <t>Pro počítání pořadí družstev</t>
  </si>
  <si>
    <t>eliminace stejného pořadí</t>
  </si>
  <si>
    <t>horší pok. 100m</t>
  </si>
  <si>
    <t>horší pok. věž</t>
  </si>
  <si>
    <t>elimin. stejného pořadí</t>
  </si>
  <si>
    <t>x</t>
  </si>
  <si>
    <t>Suchopár Jiří</t>
  </si>
  <si>
    <t>Kreuz Jakub</t>
  </si>
  <si>
    <t>ÚO České Budějovice</t>
  </si>
  <si>
    <t>Měřička Michal</t>
  </si>
  <si>
    <t>Fišer Ondřej</t>
  </si>
  <si>
    <t>Černovský Michal</t>
  </si>
  <si>
    <t>Janovský Martin</t>
  </si>
  <si>
    <t>Novák Tomáš</t>
  </si>
  <si>
    <t>Mareš Jiří</t>
  </si>
  <si>
    <t>Muchl Vladimír</t>
  </si>
  <si>
    <t>Trantina Karel</t>
  </si>
  <si>
    <t>Novotný Tomáš</t>
  </si>
  <si>
    <t>Smrt Stanislav</t>
  </si>
  <si>
    <t>Motejzík Martin</t>
  </si>
  <si>
    <t>Šťastný Ladislav</t>
  </si>
  <si>
    <t>Šmíd Stanislav</t>
  </si>
  <si>
    <t>Janů Pavel</t>
  </si>
  <si>
    <t>Doktor Michal</t>
  </si>
  <si>
    <t>Švehla Radim</t>
  </si>
  <si>
    <t>Šenkýř Marek</t>
  </si>
  <si>
    <t>Hrádek Martin</t>
  </si>
  <si>
    <t>Kučera Jan</t>
  </si>
  <si>
    <t>Božka Martin</t>
  </si>
  <si>
    <t>Stibor Jiří (věž jednotlivci)</t>
  </si>
  <si>
    <t>Krupka Luboš (jednotlivci)</t>
  </si>
  <si>
    <t>Šimek David (jednotlivci)</t>
  </si>
  <si>
    <t>Brožek Josef</t>
  </si>
  <si>
    <t>Severa Marek</t>
  </si>
  <si>
    <t>Farka Pavel</t>
  </si>
  <si>
    <t>Čada Milan</t>
  </si>
  <si>
    <t>Malík Jan</t>
  </si>
  <si>
    <t>Hasík Juraj</t>
  </si>
  <si>
    <t>Král Radek</t>
  </si>
  <si>
    <t>Píbal Jiří</t>
  </si>
  <si>
    <t>Horský Marek</t>
  </si>
  <si>
    <t>Brož Lukáš</t>
  </si>
  <si>
    <t>Lučanský Patrik</t>
  </si>
  <si>
    <t>Bašta Vojtěch</t>
  </si>
  <si>
    <t>Huml Ondřej</t>
  </si>
  <si>
    <t>Filip Petr</t>
  </si>
  <si>
    <t>Kacetl Vít</t>
  </si>
  <si>
    <t>Študlar Petr</t>
  </si>
  <si>
    <t>Uhlíř Josef</t>
  </si>
  <si>
    <t>Vozandych Petr</t>
  </si>
  <si>
    <t>Krotký Václav</t>
  </si>
  <si>
    <t>1. POKUSY VĚŽ</t>
  </si>
  <si>
    <t>Klíma Miloslav</t>
  </si>
  <si>
    <t>Bartuška Jiří</t>
  </si>
  <si>
    <t>Klein Adolf</t>
  </si>
  <si>
    <t>Šebest Dušan</t>
  </si>
  <si>
    <t>Kačer Zdeněk</t>
  </si>
  <si>
    <t>Dvořák Petr</t>
  </si>
  <si>
    <t>Smolík Jakub</t>
  </si>
  <si>
    <t>Ottenschläger Václav</t>
  </si>
  <si>
    <t>Böhm Matěj</t>
  </si>
  <si>
    <t>1. a 2. POKUSY VĚŽ</t>
  </si>
  <si>
    <t>diskval.</t>
  </si>
  <si>
    <t>1.čas</t>
  </si>
  <si>
    <t>2.čas</t>
  </si>
  <si>
    <t>Započítaný čas</t>
  </si>
  <si>
    <t>nest.</t>
  </si>
  <si>
    <t>1 a 2. POKUSY 100m</t>
  </si>
  <si>
    <t>Krupka Luboš (věž jednotlivci)</t>
  </si>
  <si>
    <t>hadice</t>
  </si>
  <si>
    <t>1:05:51</t>
  </si>
  <si>
    <t>1:05:44</t>
  </si>
  <si>
    <t>1:07:53</t>
  </si>
  <si>
    <t>1:02:13</t>
  </si>
  <si>
    <t>1:05:55</t>
  </si>
  <si>
    <t>1:05:49</t>
  </si>
  <si>
    <t>1:11:59</t>
  </si>
  <si>
    <t>1:11:23</t>
  </si>
  <si>
    <t>1:00:57</t>
  </si>
  <si>
    <t>1:00:60</t>
  </si>
  <si>
    <t>1:00:56</t>
  </si>
  <si>
    <t>1:0058</t>
  </si>
  <si>
    <t>1:00:58</t>
  </si>
  <si>
    <t>1:08:26</t>
  </si>
  <si>
    <t>1:08:30</t>
  </si>
</sst>
</file>

<file path=xl/styles.xml><?xml version="1.0" encoding="utf-8"?>
<styleSheet xmlns="http://schemas.openxmlformats.org/spreadsheetml/2006/main">
  <numFmts count="2">
    <numFmt numFmtId="164" formatCode="0.00000"/>
    <numFmt numFmtId="165" formatCode="[$-F400]h:mm:ss\ AM/PM"/>
  </numFmts>
  <fonts count="14">
    <font>
      <sz val="10"/>
      <name val="Arial"/>
      <charset val="238"/>
    </font>
    <font>
      <sz val="10"/>
      <name val="Times New Roman"/>
      <family val="1"/>
      <charset val="238"/>
    </font>
    <font>
      <b/>
      <sz val="10"/>
      <name val="Arial"/>
      <family val="2"/>
      <charset val="238"/>
    </font>
    <font>
      <b/>
      <sz val="10"/>
      <name val="Times New Roman"/>
      <family val="1"/>
      <charset val="238"/>
    </font>
    <font>
      <sz val="10"/>
      <name val="Arial"/>
      <family val="2"/>
      <charset val="238"/>
    </font>
    <font>
      <b/>
      <sz val="16"/>
      <name val="Arial"/>
      <family val="2"/>
      <charset val="238"/>
    </font>
    <font>
      <sz val="12"/>
      <name val="Times New Roman"/>
      <family val="1"/>
      <charset val="238"/>
    </font>
    <font>
      <b/>
      <sz val="12"/>
      <name val="Arial"/>
      <family val="2"/>
      <charset val="238"/>
    </font>
    <font>
      <b/>
      <sz val="12"/>
      <name val="Times New Roman"/>
      <family val="1"/>
      <charset val="238"/>
    </font>
    <font>
      <b/>
      <sz val="10"/>
      <color rgb="FFFF0000"/>
      <name val="Arial"/>
      <family val="2"/>
      <charset val="238"/>
    </font>
    <font>
      <b/>
      <sz val="11"/>
      <name val="Times New Roman"/>
      <family val="1"/>
      <charset val="238"/>
    </font>
    <font>
      <sz val="11"/>
      <name val="Times New Roman"/>
      <family val="1"/>
      <charset val="238"/>
    </font>
    <font>
      <b/>
      <sz val="72"/>
      <name val="Arial"/>
      <family val="2"/>
      <charset val="238"/>
    </font>
    <font>
      <b/>
      <sz val="10"/>
      <color theme="1"/>
      <name val="Arial"/>
      <family val="2"/>
      <charset val="238"/>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theme="0" tint="-4.9989318521683403E-2"/>
        <bgColor indexed="64"/>
      </patternFill>
    </fill>
  </fills>
  <borders count="6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diagonal/>
    </border>
    <border>
      <left style="thin">
        <color indexed="64"/>
      </left>
      <right/>
      <top style="medium">
        <color indexed="64"/>
      </top>
      <bottom/>
      <diagonal/>
    </border>
  </borders>
  <cellStyleXfs count="1">
    <xf numFmtId="0" fontId="0" fillId="0" borderId="0"/>
  </cellStyleXfs>
  <cellXfs count="424">
    <xf numFmtId="0" fontId="0" fillId="0" borderId="0" xfId="0"/>
    <xf numFmtId="0" fontId="2" fillId="2" borderId="1" xfId="0" applyFont="1" applyFill="1" applyBorder="1" applyAlignment="1">
      <alignment horizontal="center" vertical="center" wrapText="1"/>
    </xf>
    <xf numFmtId="2" fontId="4" fillId="2" borderId="2"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2" fontId="4" fillId="0" borderId="3"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0" fillId="0" borderId="0" xfId="0" applyFill="1" applyBorder="1"/>
    <xf numFmtId="0" fontId="2" fillId="0" borderId="0" xfId="0" applyFont="1"/>
    <xf numFmtId="0" fontId="4" fillId="0" borderId="0" xfId="0" applyFont="1"/>
    <xf numFmtId="0" fontId="3" fillId="0" borderId="0" xfId="0" applyFont="1" applyFill="1" applyBorder="1" applyAlignment="1">
      <alignment horizontal="center" vertical="center" wrapText="1"/>
    </xf>
    <xf numFmtId="2" fontId="4" fillId="0" borderId="0" xfId="0" applyNumberFormat="1" applyFont="1" applyFill="1" applyBorder="1" applyAlignment="1">
      <alignment horizontal="center" vertical="center"/>
    </xf>
    <xf numFmtId="0" fontId="2" fillId="0" borderId="1" xfId="0" applyFont="1" applyBorder="1" applyAlignment="1">
      <alignment horizontal="center" vertical="center"/>
    </xf>
    <xf numFmtId="2" fontId="4" fillId="2" borderId="10"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4" xfId="0" applyFont="1" applyBorder="1" applyAlignment="1">
      <alignment horizontal="center" vertical="center"/>
    </xf>
    <xf numFmtId="0" fontId="8" fillId="0" borderId="3" xfId="0" applyFont="1" applyFill="1" applyBorder="1" applyAlignment="1">
      <alignment horizontal="center" wrapText="1"/>
    </xf>
    <xf numFmtId="0" fontId="8" fillId="0" borderId="0" xfId="0" applyFont="1" applyFill="1" applyBorder="1" applyAlignment="1">
      <alignment horizontal="center" wrapText="1"/>
    </xf>
    <xf numFmtId="0" fontId="6" fillId="0" borderId="0" xfId="0" applyFont="1" applyAlignment="1">
      <alignment horizontal="center"/>
    </xf>
    <xf numFmtId="2" fontId="6" fillId="0" borderId="11" xfId="0" applyNumberFormat="1" applyFont="1" applyFill="1" applyBorder="1" applyAlignment="1">
      <alignment horizontal="center"/>
    </xf>
    <xf numFmtId="0" fontId="6" fillId="0" borderId="3" xfId="0" applyFont="1" applyFill="1" applyBorder="1" applyAlignment="1">
      <alignment horizontal="center"/>
    </xf>
    <xf numFmtId="2" fontId="6" fillId="0" borderId="13" xfId="0" applyNumberFormat="1" applyFont="1" applyFill="1" applyBorder="1" applyAlignment="1">
      <alignment horizontal="center"/>
    </xf>
    <xf numFmtId="0" fontId="8" fillId="0" borderId="1" xfId="0" applyFont="1" applyBorder="1" applyAlignment="1">
      <alignment horizontal="center" vertical="center"/>
    </xf>
    <xf numFmtId="0" fontId="8" fillId="0" borderId="21" xfId="0" applyFont="1" applyBorder="1" applyAlignment="1">
      <alignment horizontal="center" vertical="center"/>
    </xf>
    <xf numFmtId="0" fontId="8" fillId="0" borderId="1" xfId="0" applyFont="1" applyFill="1" applyBorder="1" applyAlignment="1">
      <alignment horizontal="center" vertical="center" wrapText="1"/>
    </xf>
    <xf numFmtId="0" fontId="6" fillId="0" borderId="0" xfId="0" applyFont="1" applyAlignment="1">
      <alignment horizontal="center" vertical="center"/>
    </xf>
    <xf numFmtId="2" fontId="6" fillId="0" borderId="11" xfId="0" applyNumberFormat="1" applyFont="1" applyFill="1" applyBorder="1" applyAlignment="1">
      <alignment horizontal="center" vertical="center"/>
    </xf>
    <xf numFmtId="2" fontId="6" fillId="0" borderId="12" xfId="0" applyNumberFormat="1" applyFont="1" applyFill="1" applyBorder="1" applyAlignment="1">
      <alignment horizontal="center" vertical="center"/>
    </xf>
    <xf numFmtId="0" fontId="6" fillId="0" borderId="3" xfId="0" applyFont="1" applyFill="1" applyBorder="1" applyAlignment="1">
      <alignment horizontal="center" vertical="center"/>
    </xf>
    <xf numFmtId="2" fontId="6" fillId="0" borderId="13"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4" fillId="0" borderId="0" xfId="0" applyFont="1" applyFill="1" applyBorder="1" applyAlignment="1">
      <alignment vertical="center"/>
    </xf>
    <xf numFmtId="0" fontId="4" fillId="0" borderId="0" xfId="0" applyFont="1" applyFill="1" applyBorder="1"/>
    <xf numFmtId="0" fontId="1" fillId="0" borderId="0" xfId="0" applyFont="1" applyFill="1" applyBorder="1" applyAlignment="1">
      <alignment horizontal="justify"/>
    </xf>
    <xf numFmtId="0" fontId="2" fillId="0" borderId="2" xfId="0" applyFont="1" applyBorder="1" applyAlignment="1">
      <alignment horizontal="center" vertical="center"/>
    </xf>
    <xf numFmtId="0" fontId="1" fillId="0" borderId="2" xfId="0" applyFont="1" applyBorder="1" applyAlignment="1">
      <alignment horizontal="justify" vertical="center"/>
    </xf>
    <xf numFmtId="0" fontId="3" fillId="0" borderId="26" xfId="0" applyFont="1" applyFill="1" applyBorder="1" applyAlignment="1">
      <alignment horizontal="center" vertical="center" wrapText="1"/>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1" fillId="0" borderId="6" xfId="0" applyFont="1" applyBorder="1" applyAlignment="1">
      <alignment horizontal="justify"/>
    </xf>
    <xf numFmtId="0" fontId="2" fillId="0" borderId="31" xfId="0" applyFont="1" applyBorder="1" applyAlignment="1">
      <alignment horizontal="center" vertical="center"/>
    </xf>
    <xf numFmtId="0" fontId="2" fillId="0" borderId="1" xfId="0" applyFont="1" applyFill="1" applyBorder="1" applyAlignment="1">
      <alignment horizontal="center" vertical="center"/>
    </xf>
    <xf numFmtId="0" fontId="4" fillId="0" borderId="1" xfId="0" applyFont="1" applyBorder="1"/>
    <xf numFmtId="0" fontId="1" fillId="0" borderId="0" xfId="0" applyFont="1"/>
    <xf numFmtId="0" fontId="1" fillId="0" borderId="10" xfId="0" applyFont="1" applyFill="1" applyBorder="1" applyAlignment="1">
      <alignment horizontal="center" vertical="center" wrapText="1"/>
    </xf>
    <xf numFmtId="0" fontId="0" fillId="0" borderId="10" xfId="0" applyBorder="1" applyAlignment="1">
      <alignment horizontal="center"/>
    </xf>
    <xf numFmtId="0" fontId="0" fillId="0" borderId="32"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 xfId="0" applyBorder="1" applyAlignment="1">
      <alignment horizontal="center"/>
    </xf>
    <xf numFmtId="0" fontId="0" fillId="0" borderId="34" xfId="0" applyBorder="1" applyAlignment="1">
      <alignment horizontal="center"/>
    </xf>
    <xf numFmtId="0" fontId="4" fillId="0" borderId="23" xfId="0" applyFont="1" applyBorder="1" applyAlignment="1">
      <alignment horizontal="center"/>
    </xf>
    <xf numFmtId="0" fontId="4" fillId="0" borderId="26" xfId="0" applyFont="1" applyBorder="1" applyAlignment="1">
      <alignment horizontal="center"/>
    </xf>
    <xf numFmtId="0" fontId="4" fillId="0" borderId="20" xfId="0" applyFont="1" applyBorder="1" applyAlignment="1">
      <alignment horizontal="center"/>
    </xf>
    <xf numFmtId="0" fontId="8" fillId="0" borderId="0" xfId="0" applyFont="1" applyFill="1" applyBorder="1" applyAlignment="1">
      <alignment horizontal="center" vertical="center" wrapText="1"/>
    </xf>
    <xf numFmtId="2" fontId="6" fillId="0" borderId="0" xfId="0" applyNumberFormat="1" applyFont="1" applyFill="1" applyBorder="1" applyAlignment="1">
      <alignment horizontal="center" vertical="center"/>
    </xf>
    <xf numFmtId="0" fontId="8" fillId="0" borderId="0" xfId="0" applyFont="1" applyFill="1" applyBorder="1" applyAlignment="1">
      <alignment horizontal="center" vertical="center"/>
    </xf>
    <xf numFmtId="0" fontId="11" fillId="0" borderId="10" xfId="0" applyFont="1" applyFill="1" applyBorder="1" applyAlignment="1">
      <alignment horizontal="center"/>
    </xf>
    <xf numFmtId="0" fontId="11" fillId="0" borderId="2" xfId="0" applyFont="1" applyFill="1" applyBorder="1" applyAlignment="1">
      <alignment horizontal="center"/>
    </xf>
    <xf numFmtId="0" fontId="11" fillId="0" borderId="3" xfId="0" applyFont="1" applyFill="1" applyBorder="1" applyAlignment="1">
      <alignment horizontal="left" vertical="center" wrapText="1"/>
    </xf>
    <xf numFmtId="0" fontId="10" fillId="0" borderId="10"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9" fillId="3" borderId="1" xfId="0" applyFont="1" applyFill="1" applyBorder="1" applyAlignment="1">
      <alignment horizontal="center"/>
    </xf>
    <xf numFmtId="0" fontId="9" fillId="3"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2" xfId="0" applyFont="1" applyFill="1" applyBorder="1" applyAlignment="1">
      <alignment horizontal="center" vertical="center"/>
    </xf>
    <xf numFmtId="0" fontId="2" fillId="0" borderId="2" xfId="0" applyFont="1" applyFill="1" applyBorder="1" applyAlignment="1">
      <alignment horizontal="center" vertical="center"/>
    </xf>
    <xf numFmtId="0" fontId="0" fillId="0" borderId="0" xfId="0" applyAlignment="1"/>
    <xf numFmtId="0" fontId="6" fillId="0" borderId="0"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xf numFmtId="0" fontId="8" fillId="0" borderId="33" xfId="0" applyFont="1" applyBorder="1" applyAlignment="1">
      <alignment horizontal="center" vertical="center"/>
    </xf>
    <xf numFmtId="0" fontId="8" fillId="0" borderId="39" xfId="0" applyFont="1" applyBorder="1" applyAlignment="1">
      <alignment horizontal="center" vertical="center"/>
    </xf>
    <xf numFmtId="0" fontId="6" fillId="0" borderId="2" xfId="0" applyFont="1" applyBorder="1" applyAlignment="1">
      <alignment vertical="top" wrapText="1"/>
    </xf>
    <xf numFmtId="0" fontId="0" fillId="0" borderId="0" xfId="0" applyBorder="1"/>
    <xf numFmtId="2" fontId="4" fillId="0" borderId="10" xfId="0" applyNumberFormat="1" applyFont="1" applyFill="1" applyBorder="1" applyAlignment="1">
      <alignment horizontal="center" vertical="center"/>
    </xf>
    <xf numFmtId="2" fontId="4" fillId="2" borderId="23" xfId="0" applyNumberFormat="1" applyFont="1" applyFill="1" applyBorder="1" applyAlignment="1">
      <alignment horizontal="center" vertical="center"/>
    </xf>
    <xf numFmtId="2" fontId="4" fillId="2" borderId="24" xfId="0" applyNumberFormat="1" applyFont="1" applyFill="1" applyBorder="1" applyAlignment="1">
      <alignment horizontal="center" vertical="center"/>
    </xf>
    <xf numFmtId="2" fontId="0" fillId="0" borderId="20" xfId="0" applyNumberFormat="1" applyBorder="1"/>
    <xf numFmtId="2" fontId="4" fillId="0" borderId="33" xfId="0" applyNumberFormat="1" applyFont="1" applyFill="1" applyBorder="1" applyAlignment="1">
      <alignment horizontal="center" vertical="center"/>
    </xf>
    <xf numFmtId="0" fontId="1" fillId="0" borderId="10" xfId="0" applyFont="1" applyFill="1" applyBorder="1" applyAlignment="1">
      <alignment horizontal="left" vertical="center" wrapText="1"/>
    </xf>
    <xf numFmtId="2" fontId="4" fillId="0" borderId="32" xfId="0" applyNumberFormat="1" applyFont="1" applyFill="1" applyBorder="1" applyAlignment="1">
      <alignment horizontal="center" vertical="center"/>
    </xf>
    <xf numFmtId="0" fontId="1" fillId="0" borderId="6" xfId="0" applyFont="1" applyFill="1" applyBorder="1" applyAlignment="1">
      <alignment horizontal="left" vertical="center" wrapText="1"/>
    </xf>
    <xf numFmtId="0" fontId="1" fillId="0" borderId="6" xfId="0" applyFont="1" applyFill="1" applyBorder="1" applyAlignment="1">
      <alignment vertical="center" wrapText="1"/>
    </xf>
    <xf numFmtId="0" fontId="1" fillId="0" borderId="6" xfId="0" applyFont="1" applyBorder="1" applyAlignment="1">
      <alignment horizontal="left" vertical="center"/>
    </xf>
    <xf numFmtId="0" fontId="2" fillId="4" borderId="1" xfId="0" applyFont="1" applyFill="1" applyBorder="1" applyAlignment="1">
      <alignment horizontal="center" vertical="center"/>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2" fontId="1" fillId="0" borderId="0" xfId="0" applyNumberFormat="1" applyFont="1" applyFill="1" applyBorder="1" applyAlignment="1">
      <alignment horizontal="center" vertical="center"/>
    </xf>
    <xf numFmtId="0" fontId="0" fillId="0" borderId="0" xfId="0" applyFill="1" applyBorder="1" applyAlignment="1">
      <alignment horizontal="left" vertical="center"/>
    </xf>
    <xf numFmtId="2" fontId="0" fillId="0" borderId="0" xfId="0" applyNumberFormat="1" applyFill="1" applyBorder="1"/>
    <xf numFmtId="0" fontId="0" fillId="0" borderId="0" xfId="0" applyAlignment="1">
      <alignment horizontal="left" vertical="center" wrapText="1"/>
    </xf>
    <xf numFmtId="0" fontId="11" fillId="0" borderId="11" xfId="0" applyFont="1" applyFill="1" applyBorder="1" applyAlignment="1">
      <alignment horizontal="left" vertical="center"/>
    </xf>
    <xf numFmtId="0" fontId="11" fillId="0" borderId="13" xfId="0" applyFont="1" applyFill="1" applyBorder="1" applyAlignment="1">
      <alignment horizontal="left" vertical="center"/>
    </xf>
    <xf numFmtId="0" fontId="8" fillId="0" borderId="4" xfId="0" applyFont="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wrapText="1"/>
    </xf>
    <xf numFmtId="0" fontId="1" fillId="0" borderId="40" xfId="0" applyFont="1" applyBorder="1" applyAlignment="1">
      <alignment horizontal="justify"/>
    </xf>
    <xf numFmtId="0" fontId="1" fillId="0" borderId="41" xfId="0" applyFont="1" applyBorder="1" applyAlignment="1">
      <alignment horizontal="justify"/>
    </xf>
    <xf numFmtId="0" fontId="4" fillId="0" borderId="0" xfId="0" applyFont="1" applyBorder="1"/>
    <xf numFmtId="0" fontId="2" fillId="0" borderId="0" xfId="0" applyFont="1" applyBorder="1" applyAlignment="1">
      <alignment horizontal="center" vertical="center"/>
    </xf>
    <xf numFmtId="0" fontId="1" fillId="0" borderId="1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9" fillId="3" borderId="2" xfId="0" applyFont="1" applyFill="1" applyBorder="1" applyAlignment="1">
      <alignment horizontal="center" vertical="center"/>
    </xf>
    <xf numFmtId="2" fontId="0" fillId="0" borderId="2" xfId="0" applyNumberFormat="1" applyBorder="1" applyAlignment="1">
      <alignment horizontal="center" vertical="center"/>
    </xf>
    <xf numFmtId="0" fontId="1" fillId="0" borderId="15" xfId="0" applyFont="1" applyFill="1" applyBorder="1" applyAlignment="1">
      <alignment horizontal="center"/>
    </xf>
    <xf numFmtId="0" fontId="1" fillId="0" borderId="2" xfId="0" applyFont="1" applyFill="1" applyBorder="1" applyAlignment="1">
      <alignment horizontal="center"/>
    </xf>
    <xf numFmtId="0" fontId="1" fillId="0" borderId="8" xfId="0" applyFont="1" applyFill="1" applyBorder="1" applyAlignment="1">
      <alignment horizontal="center"/>
    </xf>
    <xf numFmtId="0" fontId="1" fillId="0" borderId="3" xfId="0" applyFont="1" applyFill="1" applyBorder="1" applyAlignment="1">
      <alignment horizontal="center" vertical="center"/>
    </xf>
    <xf numFmtId="0" fontId="10" fillId="0" borderId="4" xfId="0" applyFont="1" applyBorder="1" applyAlignment="1">
      <alignment horizontal="center" vertical="center"/>
    </xf>
    <xf numFmtId="0" fontId="10" fillId="0" borderId="39" xfId="0" applyFont="1" applyFill="1" applyBorder="1" applyAlignment="1">
      <alignment horizontal="center" vertical="center" wrapText="1"/>
    </xf>
    <xf numFmtId="0" fontId="11" fillId="0" borderId="10" xfId="0" applyFont="1" applyFill="1" applyBorder="1" applyAlignment="1">
      <alignment horizontal="left" vertical="center" wrapText="1"/>
    </xf>
    <xf numFmtId="0" fontId="11" fillId="0" borderId="3" xfId="0" applyFont="1" applyFill="1" applyBorder="1" applyAlignment="1">
      <alignment vertical="center" wrapText="1"/>
    </xf>
    <xf numFmtId="0" fontId="8" fillId="0" borderId="10" xfId="0" applyFont="1" applyFill="1" applyBorder="1" applyAlignment="1">
      <alignment horizontal="center" wrapText="1"/>
    </xf>
    <xf numFmtId="0" fontId="10" fillId="0" borderId="22" xfId="0" applyFont="1" applyBorder="1" applyAlignment="1">
      <alignment horizontal="center" vertical="center"/>
    </xf>
    <xf numFmtId="0" fontId="10" fillId="0" borderId="4" xfId="0" applyFont="1" applyFill="1" applyBorder="1" applyAlignment="1">
      <alignment horizontal="center" wrapText="1"/>
    </xf>
    <xf numFmtId="0" fontId="10" fillId="0" borderId="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1" fillId="0" borderId="6" xfId="0" applyFont="1" applyBorder="1" applyAlignment="1">
      <alignment vertical="top" wrapText="1"/>
    </xf>
    <xf numFmtId="0" fontId="6" fillId="0" borderId="0" xfId="0" applyFont="1" applyBorder="1" applyAlignment="1">
      <alignment vertical="center" wrapText="1"/>
    </xf>
    <xf numFmtId="0" fontId="6"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Alignment="1">
      <alignment horizontal="center" vertical="center"/>
    </xf>
    <xf numFmtId="0" fontId="6" fillId="0" borderId="2" xfId="0" applyFont="1" applyBorder="1" applyAlignment="1">
      <alignment horizontal="center" vertical="center" wrapText="1"/>
    </xf>
    <xf numFmtId="0" fontId="6" fillId="0" borderId="2" xfId="0" applyFont="1" applyBorder="1" applyAlignment="1">
      <alignment horizontal="justify" vertical="center"/>
    </xf>
    <xf numFmtId="0" fontId="8" fillId="0" borderId="0" xfId="0" applyFont="1" applyBorder="1" applyAlignment="1">
      <alignment vertical="center" wrapText="1"/>
    </xf>
    <xf numFmtId="0" fontId="8" fillId="0" borderId="0" xfId="0" applyFont="1" applyBorder="1" applyAlignment="1">
      <alignment horizontal="center" vertical="center"/>
    </xf>
    <xf numFmtId="0" fontId="6" fillId="0" borderId="0" xfId="0" applyFont="1" applyBorder="1"/>
    <xf numFmtId="0" fontId="6" fillId="0" borderId="0" xfId="0" applyFont="1" applyBorder="1" applyAlignment="1">
      <alignment horizontal="center" vertical="center" wrapText="1"/>
    </xf>
    <xf numFmtId="0" fontId="8" fillId="0" borderId="0" xfId="0" applyFont="1" applyBorder="1" applyAlignment="1">
      <alignment horizontal="center" vertical="center"/>
    </xf>
    <xf numFmtId="0" fontId="8" fillId="0" borderId="4" xfId="0" applyFont="1" applyFill="1" applyBorder="1" applyAlignment="1">
      <alignment horizontal="left" vertical="center" wrapText="1"/>
    </xf>
    <xf numFmtId="0" fontId="8" fillId="0" borderId="2" xfId="0" applyFont="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3" xfId="0" applyNumberFormat="1" applyFont="1" applyFill="1" applyBorder="1" applyAlignment="1">
      <alignment horizontal="left" vertical="center" wrapText="1"/>
    </xf>
    <xf numFmtId="0" fontId="11" fillId="0" borderId="10" xfId="0" applyFont="1" applyBorder="1"/>
    <xf numFmtId="0" fontId="10" fillId="0" borderId="39" xfId="0" applyFont="1" applyBorder="1" applyAlignment="1">
      <alignment horizontal="center" vertical="center"/>
    </xf>
    <xf numFmtId="0" fontId="10" fillId="0" borderId="39" xfId="0" applyFont="1" applyFill="1" applyBorder="1" applyAlignment="1">
      <alignment horizontal="center" wrapText="1"/>
    </xf>
    <xf numFmtId="0" fontId="10" fillId="0" borderId="39"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2" fontId="4" fillId="2" borderId="35" xfId="0" applyNumberFormat="1" applyFont="1" applyFill="1" applyBorder="1" applyAlignment="1">
      <alignment horizontal="center" vertical="center"/>
    </xf>
    <xf numFmtId="2" fontId="4" fillId="2" borderId="43" xfId="0" applyNumberFormat="1" applyFont="1" applyFill="1" applyBorder="1" applyAlignment="1">
      <alignment horizontal="center" vertical="center"/>
    </xf>
    <xf numFmtId="2" fontId="4" fillId="2" borderId="44" xfId="0" applyNumberFormat="1" applyFont="1" applyFill="1" applyBorder="1" applyAlignment="1">
      <alignment horizontal="center" vertical="center"/>
    </xf>
    <xf numFmtId="0" fontId="3" fillId="0" borderId="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11" fillId="0" borderId="2"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0" fontId="11" fillId="0" borderId="2" xfId="0" applyFont="1" applyBorder="1"/>
    <xf numFmtId="2" fontId="4" fillId="0" borderId="11" xfId="0" applyNumberFormat="1" applyFont="1" applyFill="1" applyBorder="1" applyAlignment="1">
      <alignment horizontal="center" vertical="center"/>
    </xf>
    <xf numFmtId="2" fontId="4" fillId="0" borderId="12" xfId="0" applyNumberFormat="1" applyFont="1" applyFill="1" applyBorder="1" applyAlignment="1">
      <alignment horizontal="center" vertical="center"/>
    </xf>
    <xf numFmtId="0" fontId="6" fillId="0" borderId="0" xfId="0" applyFont="1"/>
    <xf numFmtId="0" fontId="8" fillId="0" borderId="2" xfId="0" applyFont="1" applyBorder="1"/>
    <xf numFmtId="0" fontId="6" fillId="0" borderId="0" xfId="0" applyFont="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xf numFmtId="49" fontId="6" fillId="0" borderId="2" xfId="0" applyNumberFormat="1" applyFont="1" applyBorder="1" applyAlignment="1">
      <alignment horizontal="center" vertical="center"/>
    </xf>
    <xf numFmtId="0" fontId="8" fillId="0" borderId="0" xfId="0" applyFont="1"/>
    <xf numFmtId="0" fontId="8" fillId="0" borderId="0" xfId="0" applyFont="1" applyBorder="1"/>
    <xf numFmtId="0" fontId="11" fillId="0" borderId="2" xfId="0" applyFont="1" applyFill="1" applyBorder="1" applyAlignment="1">
      <alignment horizontal="left" vertical="top" wrapText="1"/>
    </xf>
    <xf numFmtId="0" fontId="11" fillId="0" borderId="32" xfId="0" applyFont="1" applyFill="1" applyBorder="1" applyAlignment="1">
      <alignment horizontal="left" vertical="center"/>
    </xf>
    <xf numFmtId="0" fontId="11" fillId="0" borderId="34" xfId="0" applyFont="1" applyFill="1" applyBorder="1" applyAlignment="1">
      <alignment horizontal="left" vertical="center"/>
    </xf>
    <xf numFmtId="49" fontId="6" fillId="0" borderId="0" xfId="0" applyNumberFormat="1" applyFont="1" applyBorder="1"/>
    <xf numFmtId="2" fontId="0" fillId="0" borderId="0" xfId="0" applyNumberFormat="1"/>
    <xf numFmtId="0" fontId="2" fillId="0" borderId="19" xfId="0" applyFont="1" applyFill="1" applyBorder="1" applyAlignment="1">
      <alignment horizontal="center" vertical="center" wrapText="1"/>
    </xf>
    <xf numFmtId="2" fontId="1" fillId="2" borderId="12" xfId="0" applyNumberFormat="1" applyFont="1" applyFill="1" applyBorder="1" applyAlignment="1">
      <alignment horizontal="center" vertical="center"/>
    </xf>
    <xf numFmtId="2" fontId="4" fillId="2" borderId="3" xfId="0" applyNumberFormat="1" applyFont="1" applyFill="1" applyBorder="1" applyAlignment="1">
      <alignment horizontal="center" vertical="center"/>
    </xf>
    <xf numFmtId="2" fontId="1" fillId="2" borderId="13"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Alignment="1">
      <alignment horizont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2" fontId="4" fillId="0" borderId="34" xfId="0" applyNumberFormat="1" applyFont="1" applyFill="1" applyBorder="1" applyAlignment="1">
      <alignment horizontal="center" vertical="center"/>
    </xf>
    <xf numFmtId="2" fontId="4" fillId="2" borderId="25" xfId="0" applyNumberFormat="1" applyFont="1" applyFill="1" applyBorder="1" applyAlignment="1">
      <alignment horizontal="center" vertical="center"/>
    </xf>
    <xf numFmtId="0" fontId="8" fillId="0" borderId="2" xfId="0" applyFont="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0" xfId="0" applyFont="1" applyFill="1" applyBorder="1" applyAlignment="1">
      <alignment horizontal="left" vertical="center"/>
    </xf>
    <xf numFmtId="0" fontId="11" fillId="0" borderId="46" xfId="0" applyFont="1" applyFill="1" applyBorder="1" applyAlignment="1">
      <alignment horizontal="left" vertical="center"/>
    </xf>
    <xf numFmtId="0" fontId="11" fillId="0" borderId="47" xfId="0" applyFont="1" applyFill="1" applyBorder="1" applyAlignment="1">
      <alignment horizontal="left" vertical="center"/>
    </xf>
    <xf numFmtId="0" fontId="8" fillId="0" borderId="39" xfId="0" applyFont="1" applyFill="1" applyBorder="1" applyAlignment="1">
      <alignment horizontal="center" wrapText="1"/>
    </xf>
    <xf numFmtId="0" fontId="11" fillId="0" borderId="39" xfId="0" applyFont="1" applyFill="1" applyBorder="1" applyAlignment="1">
      <alignment horizontal="left" vertical="center" wrapText="1"/>
    </xf>
    <xf numFmtId="0" fontId="8" fillId="0" borderId="8" xfId="0" applyFont="1" applyFill="1" applyBorder="1" applyAlignment="1">
      <alignment horizontal="center" wrapText="1"/>
    </xf>
    <xf numFmtId="0" fontId="10" fillId="0" borderId="8" xfId="0" applyFont="1" applyFill="1" applyBorder="1" applyAlignment="1">
      <alignment horizontal="center" vertical="center" wrapText="1"/>
    </xf>
    <xf numFmtId="0" fontId="11" fillId="0" borderId="49" xfId="0" applyFont="1" applyFill="1" applyBorder="1" applyAlignment="1">
      <alignment horizontal="left" vertical="center"/>
    </xf>
    <xf numFmtId="0" fontId="11" fillId="0" borderId="8" xfId="0" applyFont="1" applyFill="1" applyBorder="1" applyAlignment="1">
      <alignment horizontal="left" vertical="center" wrapText="1"/>
    </xf>
    <xf numFmtId="0" fontId="11" fillId="0" borderId="8" xfId="0" applyFont="1" applyBorder="1"/>
    <xf numFmtId="0" fontId="11" fillId="0" borderId="52" xfId="0" applyFont="1" applyFill="1" applyBorder="1" applyAlignment="1">
      <alignment horizontal="left" vertical="center"/>
    </xf>
    <xf numFmtId="0" fontId="10" fillId="0" borderId="2" xfId="0" applyFont="1" applyFill="1" applyBorder="1" applyAlignment="1">
      <alignment horizontal="center" vertical="center" wrapText="1"/>
    </xf>
    <xf numFmtId="0" fontId="11" fillId="0" borderId="8" xfId="0" applyNumberFormat="1" applyFont="1" applyFill="1" applyBorder="1" applyAlignment="1">
      <alignment horizontal="left" vertical="center" wrapText="1"/>
    </xf>
    <xf numFmtId="0" fontId="11" fillId="0" borderId="12" xfId="0" applyFont="1" applyFill="1" applyBorder="1" applyAlignment="1">
      <alignment horizontal="left" vertical="center"/>
    </xf>
    <xf numFmtId="0" fontId="11" fillId="0" borderId="8" xfId="0" applyFont="1" applyFill="1" applyBorder="1" applyAlignment="1">
      <alignment vertical="center" wrapText="1"/>
    </xf>
    <xf numFmtId="0" fontId="2" fillId="0" borderId="41" xfId="0" applyFont="1" applyBorder="1" applyAlignment="1">
      <alignment horizontal="center" vertical="center"/>
    </xf>
    <xf numFmtId="0" fontId="10" fillId="0" borderId="53" xfId="0" applyFont="1" applyFill="1" applyBorder="1" applyAlignment="1">
      <alignment horizontal="center" vertical="center" wrapText="1"/>
    </xf>
    <xf numFmtId="0" fontId="11" fillId="0" borderId="53" xfId="0" applyFont="1" applyFill="1" applyBorder="1" applyAlignment="1">
      <alignment horizontal="left" vertical="center" wrapText="1"/>
    </xf>
    <xf numFmtId="0" fontId="11" fillId="0" borderId="54" xfId="0" applyFont="1" applyFill="1" applyBorder="1" applyAlignment="1">
      <alignment horizontal="left" vertical="center"/>
    </xf>
    <xf numFmtId="0" fontId="11" fillId="0" borderId="39" xfId="0" applyNumberFormat="1" applyFont="1" applyFill="1" applyBorder="1" applyAlignment="1">
      <alignment horizontal="left" vertical="center" wrapText="1"/>
    </xf>
    <xf numFmtId="0" fontId="1" fillId="0" borderId="7" xfId="0" applyFont="1" applyFill="1" applyBorder="1" applyAlignment="1">
      <alignment vertical="center" wrapText="1"/>
    </xf>
    <xf numFmtId="0" fontId="8" fillId="0" borderId="53" xfId="0" applyFont="1" applyFill="1" applyBorder="1" applyAlignment="1">
      <alignment horizontal="center" wrapText="1"/>
    </xf>
    <xf numFmtId="0" fontId="8" fillId="0" borderId="2" xfId="0" applyFont="1" applyFill="1" applyBorder="1" applyAlignment="1">
      <alignment horizontal="center" wrapText="1"/>
    </xf>
    <xf numFmtId="2" fontId="6" fillId="0" borderId="49" xfId="0" applyNumberFormat="1" applyFont="1" applyFill="1" applyBorder="1" applyAlignment="1">
      <alignment horizontal="center" vertical="center"/>
    </xf>
    <xf numFmtId="0" fontId="8" fillId="0" borderId="23" xfId="0" applyFont="1" applyFill="1" applyBorder="1" applyAlignment="1">
      <alignment horizontal="center" wrapText="1"/>
    </xf>
    <xf numFmtId="0" fontId="8" fillId="0" borderId="24" xfId="0" applyFont="1" applyFill="1" applyBorder="1" applyAlignment="1">
      <alignment horizontal="center" wrapText="1"/>
    </xf>
    <xf numFmtId="0" fontId="8" fillId="0" borderId="25" xfId="0" applyFont="1" applyFill="1" applyBorder="1" applyAlignment="1">
      <alignment horizontal="center" wrapText="1"/>
    </xf>
    <xf numFmtId="0" fontId="11" fillId="0" borderId="55" xfId="0" applyFont="1" applyFill="1" applyBorder="1" applyAlignment="1">
      <alignment horizontal="center"/>
    </xf>
    <xf numFmtId="0" fontId="11" fillId="0" borderId="56" xfId="0" applyFont="1" applyFill="1" applyBorder="1" applyAlignment="1">
      <alignment horizontal="center"/>
    </xf>
    <xf numFmtId="0" fontId="11" fillId="0" borderId="57" xfId="0" applyFont="1" applyFill="1" applyBorder="1" applyAlignment="1">
      <alignment horizontal="center"/>
    </xf>
    <xf numFmtId="2" fontId="6" fillId="0" borderId="23" xfId="0" applyNumberFormat="1" applyFont="1" applyFill="1" applyBorder="1" applyAlignment="1">
      <alignment horizontal="center" vertical="center"/>
    </xf>
    <xf numFmtId="2" fontId="6" fillId="0" borderId="24" xfId="0" applyNumberFormat="1" applyFont="1" applyFill="1" applyBorder="1" applyAlignment="1">
      <alignment horizontal="center" vertical="center"/>
    </xf>
    <xf numFmtId="2" fontId="6" fillId="0" borderId="25" xfId="0" applyNumberFormat="1" applyFont="1" applyFill="1" applyBorder="1" applyAlignment="1">
      <alignment horizontal="center" vertical="center"/>
    </xf>
    <xf numFmtId="0" fontId="8" fillId="0" borderId="23" xfId="0" applyFont="1" applyFill="1" applyBorder="1" applyAlignment="1">
      <alignment horizontal="center" vertical="center" wrapText="1"/>
    </xf>
    <xf numFmtId="0" fontId="8" fillId="0" borderId="24"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8" xfId="0" applyFont="1" applyFill="1" applyBorder="1" applyAlignment="1">
      <alignment horizontal="center" vertical="center" wrapText="1"/>
    </xf>
    <xf numFmtId="2" fontId="6" fillId="0" borderId="52" xfId="0" applyNumberFormat="1" applyFont="1" applyFill="1" applyBorder="1" applyAlignment="1">
      <alignment horizontal="center"/>
    </xf>
    <xf numFmtId="0" fontId="1" fillId="0" borderId="3" xfId="0" applyFont="1" applyFill="1" applyBorder="1" applyAlignment="1">
      <alignment horizontal="center"/>
    </xf>
    <xf numFmtId="0" fontId="8" fillId="0" borderId="39" xfId="0" applyFont="1" applyFill="1" applyBorder="1" applyAlignment="1">
      <alignment horizontal="center" vertical="center" wrapText="1"/>
    </xf>
    <xf numFmtId="0" fontId="1" fillId="0" borderId="39" xfId="0" applyFont="1" applyFill="1" applyBorder="1" applyAlignment="1">
      <alignment horizontal="center"/>
    </xf>
    <xf numFmtId="2" fontId="6" fillId="0" borderId="49" xfId="0" applyNumberFormat="1" applyFont="1" applyFill="1" applyBorder="1" applyAlignment="1">
      <alignment horizontal="center"/>
    </xf>
    <xf numFmtId="0" fontId="1" fillId="0" borderId="10" xfId="0" applyFont="1" applyFill="1" applyBorder="1" applyAlignment="1">
      <alignment horizontal="center"/>
    </xf>
    <xf numFmtId="2" fontId="6" fillId="0" borderId="52"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21" xfId="0" applyFont="1" applyBorder="1" applyAlignment="1">
      <alignment horizontal="center" vertical="center"/>
    </xf>
    <xf numFmtId="0" fontId="10" fillId="0" borderId="41"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45" xfId="0" applyNumberFormat="1" applyFont="1" applyFill="1" applyBorder="1" applyAlignment="1">
      <alignment horizontal="center" vertical="center"/>
    </xf>
    <xf numFmtId="2" fontId="13" fillId="0" borderId="43" xfId="0" applyNumberFormat="1" applyFont="1" applyFill="1" applyBorder="1" applyAlignment="1">
      <alignment horizontal="center" vertical="center"/>
    </xf>
    <xf numFmtId="2" fontId="13" fillId="0" borderId="44" xfId="0" applyNumberFormat="1" applyFont="1" applyFill="1" applyBorder="1" applyAlignment="1">
      <alignment horizontal="center" vertical="center"/>
    </xf>
    <xf numFmtId="164" fontId="0" fillId="0" borderId="0" xfId="0" applyNumberFormat="1"/>
    <xf numFmtId="1" fontId="9" fillId="3" borderId="2" xfId="0" applyNumberFormat="1" applyFont="1" applyFill="1" applyBorder="1" applyAlignment="1">
      <alignment horizontal="center" vertical="center"/>
    </xf>
    <xf numFmtId="0" fontId="6" fillId="0" borderId="0" xfId="0" applyFont="1" applyBorder="1" applyAlignment="1">
      <alignment horizontal="justify" vertical="center"/>
    </xf>
    <xf numFmtId="0" fontId="8" fillId="0" borderId="22" xfId="0" applyFont="1" applyBorder="1" applyAlignment="1">
      <alignment horizontal="center" vertical="center"/>
    </xf>
    <xf numFmtId="0" fontId="8" fillId="0" borderId="0" xfId="0" applyFont="1" applyBorder="1" applyAlignment="1">
      <alignment horizontal="center" vertical="center"/>
    </xf>
    <xf numFmtId="0" fontId="2" fillId="0" borderId="41" xfId="0" applyFont="1" applyBorder="1" applyAlignment="1">
      <alignment horizontal="center" vertical="center"/>
    </xf>
    <xf numFmtId="0" fontId="8" fillId="0" borderId="2" xfId="0" applyFont="1" applyBorder="1" applyAlignment="1">
      <alignment horizontal="center"/>
    </xf>
    <xf numFmtId="0" fontId="10" fillId="0" borderId="50" xfId="0" applyFont="1" applyBorder="1" applyAlignment="1">
      <alignment horizontal="center" vertical="center"/>
    </xf>
    <xf numFmtId="0" fontId="11" fillId="0" borderId="39" xfId="0" applyFont="1" applyFill="1" applyBorder="1" applyAlignment="1">
      <alignment horizontal="center"/>
    </xf>
    <xf numFmtId="0" fontId="8" fillId="0" borderId="0" xfId="0" applyFont="1" applyBorder="1" applyAlignment="1">
      <alignment vertical="center"/>
    </xf>
    <xf numFmtId="0" fontId="8" fillId="0" borderId="6" xfId="0" applyFont="1" applyFill="1" applyBorder="1" applyAlignment="1">
      <alignment horizontal="center" wrapText="1"/>
    </xf>
    <xf numFmtId="0" fontId="8" fillId="0" borderId="7"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50" xfId="0" applyFont="1" applyFill="1" applyBorder="1" applyAlignment="1">
      <alignment horizontal="center" vertical="center" wrapText="1"/>
    </xf>
    <xf numFmtId="0" fontId="8" fillId="0" borderId="12" xfId="0" applyFont="1" applyFill="1" applyBorder="1" applyAlignment="1">
      <alignment horizontal="center" wrapText="1"/>
    </xf>
    <xf numFmtId="0" fontId="10" fillId="0" borderId="1" xfId="0" applyFont="1" applyFill="1" applyBorder="1" applyAlignment="1">
      <alignment horizontal="center" wrapText="1"/>
    </xf>
    <xf numFmtId="0" fontId="10" fillId="0" borderId="1" xfId="0" applyFont="1" applyFill="1" applyBorder="1" applyAlignment="1">
      <alignment horizontal="left" vertical="center" wrapText="1"/>
    </xf>
    <xf numFmtId="0" fontId="11" fillId="0" borderId="33" xfId="0" applyFont="1" applyFill="1" applyBorder="1" applyAlignment="1">
      <alignment horizontal="left" vertical="center"/>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1" fillId="0" borderId="10" xfId="0" applyFont="1" applyFill="1" applyBorder="1" applyAlignment="1">
      <alignment vertical="center" wrapText="1"/>
    </xf>
    <xf numFmtId="0" fontId="1" fillId="0" borderId="8" xfId="0" applyFont="1" applyFill="1" applyBorder="1" applyAlignment="1">
      <alignment vertical="center"/>
    </xf>
    <xf numFmtId="0" fontId="1" fillId="0" borderId="37" xfId="0" applyFont="1" applyFill="1" applyBorder="1" applyAlignment="1">
      <alignment horizontal="left" vertical="center" wrapText="1"/>
    </xf>
    <xf numFmtId="0" fontId="1" fillId="0" borderId="37" xfId="0" applyFont="1" applyFill="1" applyBorder="1" applyAlignment="1">
      <alignment vertical="center" wrapText="1"/>
    </xf>
    <xf numFmtId="2" fontId="4" fillId="3" borderId="12" xfId="0" applyNumberFormat="1" applyFont="1" applyFill="1" applyBorder="1" applyAlignment="1">
      <alignment horizontal="center" vertical="center"/>
    </xf>
    <xf numFmtId="2" fontId="4" fillId="3" borderId="13" xfId="0" applyNumberFormat="1" applyFont="1" applyFill="1" applyBorder="1" applyAlignment="1">
      <alignment horizontal="center" vertical="center"/>
    </xf>
    <xf numFmtId="2" fontId="4" fillId="0" borderId="5" xfId="0" applyNumberFormat="1" applyFont="1" applyFill="1" applyBorder="1" applyAlignment="1">
      <alignment horizontal="center" vertical="center"/>
    </xf>
    <xf numFmtId="2" fontId="4" fillId="0" borderId="6" xfId="0" applyNumberFormat="1" applyFont="1" applyFill="1" applyBorder="1" applyAlignment="1">
      <alignment horizontal="center" vertical="center"/>
    </xf>
    <xf numFmtId="2" fontId="4" fillId="3" borderId="6" xfId="0" applyNumberFormat="1" applyFont="1" applyFill="1" applyBorder="1" applyAlignment="1">
      <alignment horizontal="center" vertical="center"/>
    </xf>
    <xf numFmtId="2" fontId="4" fillId="3" borderId="7" xfId="0" applyNumberFormat="1" applyFont="1" applyFill="1" applyBorder="1" applyAlignment="1">
      <alignment horizontal="center" vertical="center"/>
    </xf>
    <xf numFmtId="2" fontId="4" fillId="3" borderId="5" xfId="0" applyNumberFormat="1" applyFont="1" applyFill="1" applyBorder="1" applyAlignment="1">
      <alignment horizontal="center" vertical="center"/>
    </xf>
    <xf numFmtId="2" fontId="4" fillId="3" borderId="11" xfId="0" applyNumberFormat="1" applyFont="1" applyFill="1" applyBorder="1" applyAlignment="1">
      <alignment horizontal="center" vertical="center"/>
    </xf>
    <xf numFmtId="0" fontId="8" fillId="0" borderId="16" xfId="0" applyFont="1" applyFill="1" applyBorder="1" applyAlignment="1">
      <alignment horizontal="left" vertical="center" wrapText="1"/>
    </xf>
    <xf numFmtId="0" fontId="8" fillId="0" borderId="35" xfId="0" applyFont="1" applyFill="1" applyBorder="1" applyAlignment="1">
      <alignment horizontal="center" vertical="center" wrapText="1"/>
    </xf>
    <xf numFmtId="0" fontId="11" fillId="0" borderId="45"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62"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44" xfId="0" applyFont="1" applyFill="1" applyBorder="1" applyAlignment="1">
      <alignment horizontal="center" vertical="center"/>
    </xf>
    <xf numFmtId="0" fontId="11" fillId="0" borderId="63" xfId="0" applyFont="1" applyFill="1" applyBorder="1" applyAlignment="1">
      <alignment horizontal="center" vertical="center"/>
    </xf>
    <xf numFmtId="0" fontId="11" fillId="0" borderId="26"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25" xfId="0" applyFont="1" applyFill="1" applyBorder="1" applyAlignment="1">
      <alignment horizontal="center" vertical="center"/>
    </xf>
    <xf numFmtId="2" fontId="11" fillId="0" borderId="51" xfId="0" applyNumberFormat="1" applyFont="1" applyFill="1" applyBorder="1" applyAlignment="1">
      <alignment horizontal="center" vertical="center"/>
    </xf>
    <xf numFmtId="2" fontId="11" fillId="0" borderId="52" xfId="0" applyNumberFormat="1" applyFont="1" applyFill="1" applyBorder="1" applyAlignment="1">
      <alignment horizontal="center" vertical="center"/>
    </xf>
    <xf numFmtId="2" fontId="11" fillId="0" borderId="50" xfId="0" applyNumberFormat="1" applyFont="1" applyFill="1" applyBorder="1" applyAlignment="1">
      <alignment horizontal="center" vertical="center"/>
    </xf>
    <xf numFmtId="2" fontId="11" fillId="0" borderId="49" xfId="0" applyNumberFormat="1" applyFont="1" applyFill="1" applyBorder="1" applyAlignment="1">
      <alignment horizontal="center" vertical="center"/>
    </xf>
    <xf numFmtId="2" fontId="11" fillId="0" borderId="5" xfId="0" applyNumberFormat="1" applyFont="1" applyFill="1" applyBorder="1" applyAlignment="1">
      <alignment horizontal="center" vertical="center"/>
    </xf>
    <xf numFmtId="2" fontId="11" fillId="0" borderId="11" xfId="0" applyNumberFormat="1" applyFont="1" applyFill="1" applyBorder="1" applyAlignment="1">
      <alignment horizontal="center" vertical="center"/>
    </xf>
    <xf numFmtId="2" fontId="11" fillId="0" borderId="7" xfId="0" applyNumberFormat="1" applyFont="1" applyFill="1" applyBorder="1" applyAlignment="1">
      <alignment horizontal="center" vertical="center"/>
    </xf>
    <xf numFmtId="2" fontId="11" fillId="0" borderId="13" xfId="0" applyNumberFormat="1" applyFont="1" applyFill="1" applyBorder="1" applyAlignment="1">
      <alignment horizontal="center" vertical="center"/>
    </xf>
    <xf numFmtId="2" fontId="6" fillId="0" borderId="7" xfId="0" applyNumberFormat="1" applyFont="1" applyBorder="1" applyAlignment="1">
      <alignment horizontal="center" vertical="center"/>
    </xf>
    <xf numFmtId="0" fontId="11" fillId="0" borderId="42" xfId="0" applyFont="1" applyFill="1" applyBorder="1" applyAlignment="1">
      <alignment horizontal="center" vertical="center"/>
    </xf>
    <xf numFmtId="0" fontId="11" fillId="0" borderId="65"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30" xfId="0" applyFont="1" applyFill="1" applyBorder="1" applyAlignment="1">
      <alignment horizontal="center" vertical="center"/>
    </xf>
    <xf numFmtId="2" fontId="10" fillId="0" borderId="4" xfId="0" applyNumberFormat="1" applyFont="1" applyFill="1" applyBorder="1" applyAlignment="1">
      <alignment horizontal="center" vertical="center" wrapText="1"/>
    </xf>
    <xf numFmtId="2" fontId="11" fillId="0" borderId="45" xfId="0" applyNumberFormat="1" applyFont="1" applyFill="1" applyBorder="1" applyAlignment="1">
      <alignment horizontal="center" vertical="center"/>
    </xf>
    <xf numFmtId="2" fontId="11" fillId="0" borderId="23" xfId="0" applyNumberFormat="1" applyFont="1" applyFill="1" applyBorder="1" applyAlignment="1">
      <alignment horizontal="center" vertical="center"/>
    </xf>
    <xf numFmtId="2" fontId="11" fillId="0" borderId="43" xfId="0" applyNumberFormat="1" applyFont="1" applyFill="1" applyBorder="1" applyAlignment="1">
      <alignment horizontal="center" vertical="center"/>
    </xf>
    <xf numFmtId="2" fontId="11" fillId="0" borderId="24" xfId="0" applyNumberFormat="1" applyFont="1" applyFill="1" applyBorder="1" applyAlignment="1">
      <alignment horizontal="center" vertical="center"/>
    </xf>
    <xf numFmtId="2" fontId="11" fillId="0" borderId="63" xfId="0" applyNumberFormat="1" applyFont="1" applyFill="1" applyBorder="1" applyAlignment="1">
      <alignment horizontal="center" vertical="center"/>
    </xf>
    <xf numFmtId="2" fontId="11" fillId="0" borderId="44" xfId="0" applyNumberFormat="1" applyFont="1" applyFill="1" applyBorder="1" applyAlignment="1">
      <alignment horizontal="center" vertical="center"/>
    </xf>
    <xf numFmtId="2" fontId="11" fillId="0" borderId="25" xfId="0" applyNumberFormat="1" applyFont="1" applyFill="1" applyBorder="1" applyAlignment="1">
      <alignment horizontal="center" vertical="center"/>
    </xf>
    <xf numFmtId="2" fontId="11" fillId="0" borderId="62" xfId="0" applyNumberFormat="1" applyFont="1" applyFill="1" applyBorder="1" applyAlignment="1">
      <alignment horizontal="center" vertical="center"/>
    </xf>
    <xf numFmtId="2" fontId="11" fillId="0" borderId="59" xfId="0" applyNumberFormat="1" applyFont="1" applyFill="1" applyBorder="1" applyAlignment="1">
      <alignment horizontal="center" vertical="center"/>
    </xf>
    <xf numFmtId="2" fontId="11" fillId="0" borderId="60" xfId="0" applyNumberFormat="1" applyFont="1" applyFill="1" applyBorder="1" applyAlignment="1">
      <alignment horizontal="center" vertical="center"/>
    </xf>
    <xf numFmtId="2" fontId="11" fillId="0" borderId="64" xfId="0" applyNumberFormat="1" applyFont="1" applyFill="1" applyBorder="1" applyAlignment="1">
      <alignment horizontal="center" vertical="center"/>
    </xf>
    <xf numFmtId="0" fontId="1" fillId="0" borderId="5" xfId="0" applyFont="1" applyBorder="1" applyAlignment="1">
      <alignment horizontal="left" vertical="center"/>
    </xf>
    <xf numFmtId="0" fontId="11" fillId="0" borderId="6" xfId="0" applyNumberFormat="1" applyFont="1" applyFill="1" applyBorder="1" applyAlignment="1">
      <alignment horizontal="left" vertical="center" wrapText="1"/>
    </xf>
    <xf numFmtId="0" fontId="11" fillId="0" borderId="37" xfId="0" applyNumberFormat="1" applyFont="1" applyFill="1" applyBorder="1" applyAlignment="1">
      <alignment horizontal="left" vertical="center" wrapText="1"/>
    </xf>
    <xf numFmtId="0" fontId="1" fillId="0" borderId="2" xfId="0" applyFont="1" applyFill="1" applyBorder="1" applyAlignment="1">
      <alignment vertical="center" wrapText="1"/>
    </xf>
    <xf numFmtId="0" fontId="1" fillId="0" borderId="38" xfId="0" applyFont="1" applyFill="1" applyBorder="1" applyAlignment="1">
      <alignment vertical="center" wrapText="1"/>
    </xf>
    <xf numFmtId="2" fontId="4" fillId="0" borderId="13" xfId="0" applyNumberFormat="1" applyFont="1" applyFill="1" applyBorder="1" applyAlignment="1">
      <alignment horizontal="center" vertical="center"/>
    </xf>
    <xf numFmtId="0" fontId="1" fillId="0" borderId="32" xfId="0" applyFont="1" applyFill="1" applyBorder="1" applyAlignment="1">
      <alignment vertical="center"/>
    </xf>
    <xf numFmtId="0" fontId="1" fillId="0" borderId="33" xfId="0" applyFont="1" applyFill="1" applyBorder="1" applyAlignment="1">
      <alignment vertical="center"/>
    </xf>
    <xf numFmtId="0" fontId="1" fillId="0" borderId="34" xfId="0" applyFont="1" applyFill="1" applyBorder="1" applyAlignment="1">
      <alignment vertical="center"/>
    </xf>
    <xf numFmtId="2" fontId="4" fillId="0" borderId="45" xfId="0" applyNumberFormat="1" applyFont="1" applyFill="1" applyBorder="1" applyAlignment="1">
      <alignment horizontal="center" vertical="center"/>
    </xf>
    <xf numFmtId="2" fontId="4" fillId="0" borderId="43" xfId="0" applyNumberFormat="1" applyFont="1" applyFill="1" applyBorder="1" applyAlignment="1">
      <alignment horizontal="center" vertical="center"/>
    </xf>
    <xf numFmtId="2" fontId="4" fillId="0" borderId="44" xfId="0" applyNumberFormat="1" applyFont="1" applyFill="1" applyBorder="1" applyAlignment="1">
      <alignment horizontal="center" vertical="center"/>
    </xf>
    <xf numFmtId="2" fontId="4" fillId="0" borderId="23" xfId="0" applyNumberFormat="1" applyFont="1" applyFill="1" applyBorder="1" applyAlignment="1">
      <alignment horizontal="center" vertical="center"/>
    </xf>
    <xf numFmtId="2" fontId="4" fillId="0" borderId="24" xfId="0" applyNumberFormat="1" applyFont="1" applyFill="1" applyBorder="1" applyAlignment="1">
      <alignment horizontal="center" vertical="center"/>
    </xf>
    <xf numFmtId="2" fontId="4" fillId="0" borderId="25" xfId="0" applyNumberFormat="1" applyFont="1" applyFill="1" applyBorder="1" applyAlignment="1">
      <alignment horizontal="center" vertical="center"/>
    </xf>
    <xf numFmtId="0" fontId="11" fillId="0" borderId="6" xfId="0" applyFont="1" applyFill="1" applyBorder="1" applyAlignment="1">
      <alignment horizontal="left" vertical="center" wrapText="1"/>
    </xf>
    <xf numFmtId="0" fontId="4" fillId="0" borderId="2" xfId="0" applyFont="1" applyFill="1" applyBorder="1" applyAlignment="1">
      <alignment vertical="center"/>
    </xf>
    <xf numFmtId="0" fontId="1" fillId="0" borderId="33" xfId="0" applyFont="1" applyFill="1" applyBorder="1" applyAlignment="1">
      <alignment horizontal="center"/>
    </xf>
    <xf numFmtId="0" fontId="6" fillId="0" borderId="34" xfId="0" applyFont="1" applyFill="1" applyBorder="1" applyAlignment="1">
      <alignment horizontal="center"/>
    </xf>
    <xf numFmtId="0" fontId="8" fillId="0" borderId="33" xfId="0" applyFont="1" applyFill="1" applyBorder="1" applyAlignment="1">
      <alignment horizontal="center" wrapText="1"/>
    </xf>
    <xf numFmtId="0" fontId="11" fillId="0" borderId="33" xfId="0" applyFont="1" applyFill="1" applyBorder="1" applyAlignment="1">
      <alignment horizontal="center"/>
    </xf>
    <xf numFmtId="0" fontId="6" fillId="0" borderId="34" xfId="0" applyFont="1" applyFill="1" applyBorder="1" applyAlignment="1">
      <alignment horizontal="center" vertical="center"/>
    </xf>
    <xf numFmtId="0" fontId="11" fillId="0" borderId="32" xfId="0" applyFont="1" applyFill="1" applyBorder="1" applyAlignment="1">
      <alignment horizontal="center"/>
    </xf>
    <xf numFmtId="0" fontId="11" fillId="0" borderId="46" xfId="0" applyFont="1" applyFill="1" applyBorder="1" applyAlignment="1">
      <alignment horizontal="center"/>
    </xf>
    <xf numFmtId="21" fontId="1" fillId="0" borderId="66" xfId="0" applyNumberFormat="1" applyFont="1" applyFill="1" applyBorder="1" applyAlignment="1">
      <alignment horizontal="center"/>
    </xf>
    <xf numFmtId="21" fontId="1" fillId="0" borderId="33" xfId="0" applyNumberFormat="1" applyFont="1" applyFill="1" applyBorder="1" applyAlignment="1">
      <alignment horizontal="center"/>
    </xf>
    <xf numFmtId="165" fontId="1" fillId="0" borderId="33" xfId="0" applyNumberFormat="1" applyFont="1" applyFill="1" applyBorder="1" applyAlignment="1">
      <alignment horizontal="center"/>
    </xf>
    <xf numFmtId="49" fontId="1" fillId="0" borderId="66" xfId="0" applyNumberFormat="1" applyFont="1" applyFill="1" applyBorder="1" applyAlignment="1">
      <alignment horizontal="center"/>
    </xf>
    <xf numFmtId="49" fontId="1" fillId="0" borderId="33" xfId="0" applyNumberFormat="1" applyFont="1" applyFill="1" applyBorder="1" applyAlignment="1">
      <alignment horizontal="center"/>
    </xf>
    <xf numFmtId="49" fontId="1" fillId="0" borderId="47" xfId="0" applyNumberFormat="1" applyFont="1" applyFill="1" applyBorder="1" applyAlignment="1">
      <alignment horizontal="center"/>
    </xf>
    <xf numFmtId="49" fontId="1" fillId="0" borderId="34" xfId="0" applyNumberFormat="1" applyFont="1" applyFill="1" applyBorder="1" applyAlignment="1">
      <alignment horizontal="center" vertical="center"/>
    </xf>
    <xf numFmtId="49" fontId="6" fillId="0" borderId="11" xfId="0" applyNumberFormat="1" applyFont="1" applyFill="1" applyBorder="1" applyAlignment="1">
      <alignment horizontal="center"/>
    </xf>
    <xf numFmtId="49" fontId="6" fillId="0" borderId="12" xfId="0" applyNumberFormat="1" applyFont="1" applyFill="1" applyBorder="1" applyAlignment="1">
      <alignment horizontal="center"/>
    </xf>
    <xf numFmtId="49" fontId="6" fillId="0" borderId="13" xfId="0" applyNumberFormat="1" applyFont="1" applyFill="1" applyBorder="1" applyAlignment="1">
      <alignment horizontal="center"/>
    </xf>
    <xf numFmtId="49" fontId="6" fillId="0" borderId="11" xfId="0" applyNumberFormat="1" applyFont="1" applyFill="1" applyBorder="1" applyAlignment="1">
      <alignment horizontal="center" vertical="center"/>
    </xf>
    <xf numFmtId="49" fontId="6" fillId="0" borderId="12" xfId="0" applyNumberFormat="1" applyFont="1" applyFill="1" applyBorder="1" applyAlignment="1">
      <alignment horizontal="center" vertical="center"/>
    </xf>
    <xf numFmtId="49" fontId="6" fillId="0" borderId="13" xfId="0" applyNumberFormat="1" applyFont="1" applyFill="1" applyBorder="1" applyAlignment="1">
      <alignment horizontal="center" vertical="center"/>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2" fillId="0" borderId="16"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35" xfId="0" applyFont="1" applyFill="1" applyBorder="1" applyAlignment="1">
      <alignment horizontal="center" vertical="center"/>
    </xf>
    <xf numFmtId="0" fontId="5" fillId="0" borderId="9" xfId="0" applyFont="1" applyBorder="1" applyAlignment="1">
      <alignment horizontal="center" vertical="center"/>
    </xf>
    <xf numFmtId="0" fontId="5" fillId="0" borderId="21"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wrapText="1"/>
    </xf>
    <xf numFmtId="0" fontId="2" fillId="0" borderId="9"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14" xfId="0" applyFont="1" applyFill="1" applyBorder="1" applyAlignment="1">
      <alignment horizontal="center" vertical="center"/>
    </xf>
    <xf numFmtId="0" fontId="0" fillId="0" borderId="0" xfId="0" applyAlignment="1">
      <alignment horizontal="left" vertical="center" wrapText="1"/>
    </xf>
    <xf numFmtId="0" fontId="2" fillId="0" borderId="0" xfId="0" applyFont="1" applyAlignment="1">
      <alignment horizontal="center" vertical="center"/>
    </xf>
    <xf numFmtId="0" fontId="2" fillId="0" borderId="42" xfId="0" applyFont="1" applyBorder="1" applyAlignment="1">
      <alignment horizontal="center" vertical="center"/>
    </xf>
    <xf numFmtId="0" fontId="1" fillId="0" borderId="0" xfId="0" applyFont="1" applyFill="1" applyBorder="1" applyAlignment="1">
      <alignment horizontal="justify" vertical="center" wrapText="1"/>
    </xf>
    <xf numFmtId="0" fontId="0" fillId="0" borderId="0" xfId="0" applyAlignment="1"/>
    <xf numFmtId="0" fontId="2" fillId="0" borderId="0" xfId="0" applyFont="1" applyAlignment="1">
      <alignment horizontal="center" wrapText="1"/>
    </xf>
    <xf numFmtId="0" fontId="8" fillId="0" borderId="2" xfId="0" applyFont="1" applyBorder="1" applyAlignment="1">
      <alignment horizontal="center" vertical="center"/>
    </xf>
    <xf numFmtId="0" fontId="6" fillId="0" borderId="0" xfId="0" applyFont="1" applyBorder="1" applyAlignment="1">
      <alignment horizontal="center" vertical="center" wrapText="1"/>
    </xf>
    <xf numFmtId="0" fontId="8" fillId="0" borderId="51" xfId="0" applyFont="1" applyBorder="1" applyAlignment="1">
      <alignment horizontal="center" vertical="center"/>
    </xf>
    <xf numFmtId="0" fontId="8" fillId="0" borderId="50"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35" xfId="0" applyFont="1" applyBorder="1" applyAlignment="1">
      <alignment horizontal="center" vertical="center"/>
    </xf>
    <xf numFmtId="0" fontId="8" fillId="0" borderId="18"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10" fillId="0" borderId="40" xfId="0" applyFont="1" applyBorder="1" applyAlignment="1">
      <alignment horizontal="center" vertical="center"/>
    </xf>
    <xf numFmtId="0" fontId="0" fillId="0" borderId="41" xfId="0"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3"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1" xfId="0" applyFont="1" applyBorder="1" applyAlignment="1">
      <alignment horizontal="center" vertical="center"/>
    </xf>
    <xf numFmtId="0" fontId="2" fillId="0" borderId="50" xfId="0" applyFont="1" applyBorder="1" applyAlignment="1">
      <alignment horizontal="center" vertical="center"/>
    </xf>
    <xf numFmtId="0" fontId="2" fillId="0" borderId="48" xfId="0" applyFont="1" applyBorder="1" applyAlignment="1">
      <alignment horizontal="center" vertical="center"/>
    </xf>
    <xf numFmtId="0" fontId="2" fillId="0" borderId="41" xfId="0" applyFont="1" applyBorder="1" applyAlignment="1">
      <alignment horizontal="center" vertical="center"/>
    </xf>
    <xf numFmtId="0" fontId="2" fillId="0" borderId="40" xfId="0" applyFont="1" applyBorder="1" applyAlignment="1">
      <alignment horizontal="center" vertical="center"/>
    </xf>
    <xf numFmtId="0" fontId="10" fillId="0" borderId="5" xfId="0" applyFont="1"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0" fillId="0" borderId="18" xfId="0" applyBorder="1" applyAlignment="1">
      <alignment horizontal="center" vertical="center"/>
    </xf>
    <xf numFmtId="0" fontId="0" fillId="0" borderId="36" xfId="0" applyBorder="1" applyAlignment="1">
      <alignment horizontal="center" vertical="center"/>
    </xf>
    <xf numFmtId="0" fontId="0" fillId="0" borderId="30" xfId="0" applyBorder="1" applyAlignment="1">
      <alignment horizontal="center" vertical="center"/>
    </xf>
    <xf numFmtId="0" fontId="10" fillId="0" borderId="51" xfId="0" applyFont="1" applyBorder="1" applyAlignment="1">
      <alignment horizontal="center" vertical="center"/>
    </xf>
    <xf numFmtId="0" fontId="8" fillId="0" borderId="32" xfId="0" applyFont="1" applyBorder="1" applyAlignment="1">
      <alignment horizontal="center" vertical="center"/>
    </xf>
    <xf numFmtId="0" fontId="8" fillId="0" borderId="6" xfId="0" applyFont="1" applyBorder="1" applyAlignment="1">
      <alignment horizontal="center" vertical="center"/>
    </xf>
    <xf numFmtId="0" fontId="8" fillId="0" borderId="33" xfId="0" applyFont="1" applyBorder="1" applyAlignment="1">
      <alignment horizontal="center" vertical="center"/>
    </xf>
    <xf numFmtId="0" fontId="8" fillId="0" borderId="12" xfId="0" applyFont="1" applyBorder="1" applyAlignment="1">
      <alignment horizontal="center" vertical="center"/>
    </xf>
    <xf numFmtId="0" fontId="8" fillId="0" borderId="17" xfId="0" applyFont="1" applyBorder="1" applyAlignment="1">
      <alignment horizontal="center" vertical="center"/>
    </xf>
    <xf numFmtId="0" fontId="8" fillId="0" borderId="29" xfId="0" applyFont="1" applyBorder="1" applyAlignment="1">
      <alignment horizontal="center" vertical="center"/>
    </xf>
    <xf numFmtId="0" fontId="0" fillId="0" borderId="48" xfId="0" applyBorder="1" applyAlignment="1">
      <alignment horizontal="center" vertical="center"/>
    </xf>
    <xf numFmtId="0" fontId="10" fillId="0" borderId="48" xfId="0" applyFont="1" applyBorder="1" applyAlignment="1">
      <alignment horizontal="center" vertical="center"/>
    </xf>
    <xf numFmtId="0" fontId="0" fillId="0" borderId="7" xfId="0" applyBorder="1" applyAlignment="1">
      <alignment horizontal="center" vertical="center"/>
    </xf>
    <xf numFmtId="0" fontId="10" fillId="0" borderId="41" xfId="0" applyFont="1" applyBorder="1" applyAlignment="1">
      <alignment horizontal="center" vertical="center"/>
    </xf>
    <xf numFmtId="0" fontId="10" fillId="0" borderId="59" xfId="0" applyFont="1" applyBorder="1" applyAlignment="1">
      <alignment horizontal="center" vertical="center"/>
    </xf>
    <xf numFmtId="0" fontId="2" fillId="0" borderId="60" xfId="0" applyFont="1" applyBorder="1" applyAlignment="1">
      <alignment horizontal="center" vertical="center"/>
    </xf>
    <xf numFmtId="0" fontId="2" fillId="0" borderId="61" xfId="0" applyFont="1" applyBorder="1" applyAlignment="1">
      <alignment horizontal="center" vertical="center"/>
    </xf>
    <xf numFmtId="0" fontId="2" fillId="0" borderId="64" xfId="0" applyFont="1" applyBorder="1" applyAlignment="1">
      <alignment horizontal="center" vertical="center"/>
    </xf>
    <xf numFmtId="0" fontId="10" fillId="0" borderId="58" xfId="0" applyFont="1" applyBorder="1" applyAlignment="1">
      <alignment horizontal="center" vertical="center"/>
    </xf>
    <xf numFmtId="0" fontId="2" fillId="0" borderId="59" xfId="0" applyFont="1" applyBorder="1" applyAlignment="1">
      <alignment horizontal="center" vertical="center"/>
    </xf>
    <xf numFmtId="0" fontId="10" fillId="0" borderId="17"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58" xfId="0" applyFont="1" applyBorder="1" applyAlignment="1">
      <alignment horizontal="center" vertical="center"/>
    </xf>
    <xf numFmtId="0" fontId="1" fillId="0" borderId="2" xfId="0" applyFont="1" applyBorder="1" applyAlignment="1">
      <alignment vertical="top"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T72"/>
  <sheetViews>
    <sheetView tabSelected="1" view="pageBreakPreview" zoomScale="110" zoomScaleSheetLayoutView="110" workbookViewId="0">
      <selection activeCell="K54" sqref="K54:R54"/>
    </sheetView>
  </sheetViews>
  <sheetFormatPr defaultRowHeight="12.75"/>
  <cols>
    <col min="2" max="2" width="0.85546875" customWidth="1"/>
    <col min="3" max="3" width="6.42578125" customWidth="1"/>
    <col min="4" max="4" width="31.5703125" customWidth="1"/>
    <col min="5" max="5" width="19.5703125" style="49" customWidth="1"/>
    <col min="8" max="8" width="9.85546875" customWidth="1"/>
    <col min="9" max="9" width="11.5703125" customWidth="1"/>
    <col min="10" max="10" width="12" bestFit="1" customWidth="1"/>
    <col min="12" max="12" width="0.85546875" customWidth="1"/>
    <col min="14" max="14" width="18.5703125" customWidth="1"/>
    <col min="15" max="15" width="15.42578125" customWidth="1"/>
    <col min="18" max="18" width="9.85546875" customWidth="1"/>
    <col min="19" max="19" width="11" customWidth="1"/>
  </cols>
  <sheetData>
    <row r="1" spans="1:20" ht="21" thickBot="1">
      <c r="C1" s="353" t="s">
        <v>45</v>
      </c>
      <c r="D1" s="354"/>
      <c r="E1" s="354"/>
      <c r="F1" s="354"/>
      <c r="G1" s="354"/>
      <c r="H1" s="355"/>
    </row>
    <row r="2" spans="1:20" ht="39" customHeight="1" thickBot="1">
      <c r="A2" s="19" t="s">
        <v>1</v>
      </c>
      <c r="C2" s="5" t="s">
        <v>10</v>
      </c>
      <c r="D2" s="5" t="s">
        <v>0</v>
      </c>
      <c r="E2" s="150" t="s">
        <v>2</v>
      </c>
      <c r="F2" s="151" t="s">
        <v>3</v>
      </c>
      <c r="G2" s="5" t="s">
        <v>4</v>
      </c>
      <c r="H2" s="1" t="s">
        <v>5</v>
      </c>
      <c r="I2" s="171" t="s">
        <v>73</v>
      </c>
      <c r="P2" s="356"/>
      <c r="Q2" s="356"/>
    </row>
    <row r="3" spans="1:20" ht="15.75" thickBot="1">
      <c r="A3" s="34">
        <f>RANK(I3,$I$3:$I$72,1)</f>
        <v>1</v>
      </c>
      <c r="C3" s="7">
        <v>25</v>
      </c>
      <c r="D3" s="139" t="str">
        <f>IF(přihlášky!$F$59="X",přihlášky!$E$59,přihlášky!$H$59)</f>
        <v>Švehla Radim</v>
      </c>
      <c r="E3" s="107" t="str">
        <f>Startovky!E28</f>
        <v>ÚO Jindřichův Hradec</v>
      </c>
      <c r="F3" s="81">
        <v>15.78</v>
      </c>
      <c r="G3" s="156">
        <v>15.48</v>
      </c>
      <c r="H3" s="147">
        <f>IF(AND(F3=0,G3=0),"diskval.",IF(AND(F3&gt;0,G3&gt;0),MIN(F3:G3),IF(F3&gt;0,F3,G3)))</f>
        <v>15.48</v>
      </c>
      <c r="I3">
        <f>IF(F3+G3=0,1000,H3+((IF(F3&gt;0,F3,100)+IF(G3&gt;0,G3,100))/100000))</f>
        <v>15.480312600000001</v>
      </c>
      <c r="K3" s="9"/>
      <c r="M3" s="350" t="str">
        <f>přihlášky!$C$7</f>
        <v>ÚO Český Krumlov</v>
      </c>
      <c r="N3" s="351"/>
      <c r="O3" s="351"/>
      <c r="P3" s="351"/>
      <c r="Q3" s="352"/>
    </row>
    <row r="4" spans="1:20" ht="12.75" customHeight="1" thickBot="1">
      <c r="A4" s="34">
        <f>RANK(I4,$I$3:$I$72,1)</f>
        <v>2</v>
      </c>
      <c r="C4" s="145">
        <v>19</v>
      </c>
      <c r="D4" s="152" t="str">
        <f>IF(přihlášky!$F$71="X",přihlášky!$E$71,přihlášky!$H$71)</f>
        <v>Ježek Jan</v>
      </c>
      <c r="E4" s="108" t="str">
        <f>Startovky!E22</f>
        <v>ÚO České Budějovice</v>
      </c>
      <c r="F4" s="3">
        <v>15.52</v>
      </c>
      <c r="G4" s="157"/>
      <c r="H4" s="148">
        <v>15.52</v>
      </c>
      <c r="I4">
        <f>IF(F4+G4=0,1000,H4+((IF(F4&gt;0,F4,100)+IF(G4&gt;0,G4,100))/100000))</f>
        <v>15.521155199999999</v>
      </c>
      <c r="J4" s="347">
        <v>1</v>
      </c>
      <c r="K4" s="34">
        <v>17</v>
      </c>
      <c r="M4" s="34">
        <v>8</v>
      </c>
      <c r="N4" s="177" t="s">
        <v>125</v>
      </c>
      <c r="O4" s="107" t="s">
        <v>64</v>
      </c>
      <c r="P4" s="81">
        <v>20.23</v>
      </c>
      <c r="Q4" s="87">
        <v>18.940000000000001</v>
      </c>
      <c r="R4" s="82">
        <v>18.940000000000001</v>
      </c>
    </row>
    <row r="5" spans="1:20" ht="15.75" thickBot="1">
      <c r="A5" s="34">
        <f>RANK(I5,$I$3:$I$72,1)</f>
        <v>3</v>
      </c>
      <c r="C5" s="145">
        <v>11</v>
      </c>
      <c r="D5" s="152" t="str">
        <f>IF(přihlášky!$F$57="X",přihlášky!$E$57,přihlášky!$H$57)</f>
        <v>Doktor Michal</v>
      </c>
      <c r="E5" s="108" t="str">
        <f>Startovky!E14</f>
        <v>ÚO Jindřichův Hradec</v>
      </c>
      <c r="F5" s="3">
        <v>15.55</v>
      </c>
      <c r="G5" s="157">
        <v>16.25</v>
      </c>
      <c r="H5" s="148">
        <v>15.55</v>
      </c>
      <c r="I5">
        <f>IF(F5+G5=0,1000,H5+((IF(F5&gt;0,F5,100)+IF(G5&gt;0,G5,100))/100000))</f>
        <v>15.550318000000001</v>
      </c>
      <c r="J5" s="348"/>
      <c r="K5" s="35">
        <v>35</v>
      </c>
      <c r="M5" s="35">
        <v>15</v>
      </c>
      <c r="N5" s="90" t="s">
        <v>126</v>
      </c>
      <c r="O5" s="108" t="s">
        <v>64</v>
      </c>
      <c r="P5" s="3">
        <v>22.17</v>
      </c>
      <c r="Q5" s="85">
        <v>23.27</v>
      </c>
      <c r="R5" s="83">
        <v>22.17</v>
      </c>
    </row>
    <row r="6" spans="1:20" ht="12.75" customHeight="1" thickBot="1">
      <c r="A6" s="34">
        <f>RANK(I6,$I$3:$I$72,1)</f>
        <v>4</v>
      </c>
      <c r="C6" s="145">
        <v>42</v>
      </c>
      <c r="D6" s="153" t="str">
        <f>IF(přihlášky!$F$100="X",přihlášky!$E$100,přihlášky!$H$100)</f>
        <v>Pěnča Ivan</v>
      </c>
      <c r="E6" s="108" t="str">
        <f>Startovky!E48</f>
        <v>ÚO Strakonice</v>
      </c>
      <c r="F6" s="3">
        <v>15.61</v>
      </c>
      <c r="G6" s="157">
        <v>15.58</v>
      </c>
      <c r="H6" s="148">
        <f>IF(AND(F6=0,G6=0),"diskval.",IF(AND(F6&gt;0,G6&gt;0),MIN(F6:G6),IF(F6&gt;0,F6,G6)))</f>
        <v>15.58</v>
      </c>
      <c r="I6">
        <f>IF(F6+G6=0,1000,H6+((IF(F6&gt;0,F6,100)+IF(G6&gt;0,G6,100))/100000))</f>
        <v>15.5803119</v>
      </c>
      <c r="J6" s="348"/>
      <c r="K6" s="35">
        <v>41</v>
      </c>
      <c r="M6" s="35">
        <v>29</v>
      </c>
      <c r="N6" s="88" t="s">
        <v>128</v>
      </c>
      <c r="O6" s="108" t="s">
        <v>64</v>
      </c>
      <c r="P6" s="3">
        <v>25.57</v>
      </c>
      <c r="Q6" s="85">
        <v>23.08</v>
      </c>
      <c r="R6" s="83">
        <v>23.08</v>
      </c>
    </row>
    <row r="7" spans="1:20" ht="12.75" customHeight="1" thickBot="1">
      <c r="A7" s="34">
        <f>RANK(I7,$I$3:$I$72,1)</f>
        <v>5</v>
      </c>
      <c r="C7" s="145">
        <v>33</v>
      </c>
      <c r="D7" s="152" t="str">
        <f>IF(přihlášky!$F$73="X",přihlášky!$E$73,přihlášky!$H$73)</f>
        <v>Čada Milan</v>
      </c>
      <c r="E7" s="108" t="str">
        <f>Startovky!E36</f>
        <v>ÚO České Budějovice</v>
      </c>
      <c r="F7" s="3">
        <v>16.350000000000001</v>
      </c>
      <c r="G7" s="157">
        <v>15.82</v>
      </c>
      <c r="H7" s="148">
        <f>IF(AND(F7=0,G7=0),"diskval.",IF(AND(F7&gt;0,G7&gt;0),MIN(F7:G7),IF(F7&gt;0,F7,G7)))</f>
        <v>15.82</v>
      </c>
      <c r="I7">
        <f>IF(F7+G7=0,1000,H7+((IF(F7&gt;0,F7,100)+IF(G7&gt;0,G7,100))/100000))</f>
        <v>15.820321700000001</v>
      </c>
      <c r="J7" s="348"/>
      <c r="K7" s="35">
        <v>42</v>
      </c>
      <c r="M7" s="35">
        <v>1</v>
      </c>
      <c r="N7" s="88" t="s">
        <v>124</v>
      </c>
      <c r="O7" s="108" t="s">
        <v>64</v>
      </c>
      <c r="P7" s="3">
        <v>23.14</v>
      </c>
      <c r="Q7" s="85">
        <v>25.59</v>
      </c>
      <c r="R7" s="83">
        <v>23.14</v>
      </c>
    </row>
    <row r="8" spans="1:20" ht="15.75" thickBot="1">
      <c r="A8" s="34">
        <f>RANK(I8,$I$3:$I$72,1)</f>
        <v>6</v>
      </c>
      <c r="C8" s="145">
        <v>10</v>
      </c>
      <c r="D8" s="152" t="str">
        <f>IF(přihlášky!$F$44="X",přihlášky!$E$44,přihlášky!$H$44)</f>
        <v>Píbal Jiří</v>
      </c>
      <c r="E8" s="108" t="str">
        <f>Startovky!E13</f>
        <v>ÚO Písek</v>
      </c>
      <c r="F8" s="3">
        <v>18.36</v>
      </c>
      <c r="G8" s="157">
        <v>16.03</v>
      </c>
      <c r="H8" s="148">
        <f>IF(AND(F8=0,G8=0),"diskval.",IF(AND(F8&gt;0,G8&gt;0),MIN(F8:G8),IF(F8&gt;0,F8,G8)))</f>
        <v>16.03</v>
      </c>
      <c r="I8">
        <f>IF(F8+G8=0,1000,H8+((IF(F8&gt;0,F8,100)+IF(G8&gt;0,G8,100))/100000))</f>
        <v>16.030343900000002</v>
      </c>
      <c r="J8" s="348"/>
      <c r="K8" s="35">
        <v>43</v>
      </c>
      <c r="M8" s="35">
        <v>36</v>
      </c>
      <c r="N8" s="88" t="s">
        <v>129</v>
      </c>
      <c r="O8" s="108" t="s">
        <v>64</v>
      </c>
      <c r="P8" s="3">
        <v>26.47</v>
      </c>
      <c r="Q8" s="85">
        <v>23.22</v>
      </c>
      <c r="R8" s="83">
        <v>23.22</v>
      </c>
    </row>
    <row r="9" spans="1:20" ht="13.5" customHeight="1" thickBot="1">
      <c r="A9" s="34">
        <f>RANK(I9,$I$3:$I$72,1)</f>
        <v>7</v>
      </c>
      <c r="C9" s="145">
        <v>4</v>
      </c>
      <c r="D9" s="152" t="str">
        <f>IF(přihlášky!$F$56="X",přihlášky!$E$56,přihlášky!$H$56)</f>
        <v>Šmíd Stanislav</v>
      </c>
      <c r="E9" s="108" t="str">
        <f>Startovky!E7</f>
        <v>ÚO Jindřichův Hradec</v>
      </c>
      <c r="F9" s="3">
        <v>16.850000000000001</v>
      </c>
      <c r="G9" s="157">
        <v>16.46</v>
      </c>
      <c r="H9" s="148">
        <f>IF(AND(F9=0,G9=0),"diskval.",IF(AND(F9&gt;0,G9&gt;0),MIN(F9:G9),IF(F9&gt;0,F9,G9)))</f>
        <v>16.46</v>
      </c>
      <c r="I9">
        <f>IF(F9+G9=0,1000,H9+((IF(F9&gt;0,F9,100)+IF(G9&gt;0,G9,100))/100000))</f>
        <v>16.4603331</v>
      </c>
      <c r="J9" s="349"/>
      <c r="K9" s="36">
        <v>48</v>
      </c>
      <c r="M9" s="36">
        <v>22</v>
      </c>
      <c r="N9" s="204" t="s">
        <v>127</v>
      </c>
      <c r="O9" s="109" t="s">
        <v>64</v>
      </c>
      <c r="P9" s="4">
        <v>25.53</v>
      </c>
      <c r="Q9" s="179">
        <v>24.59</v>
      </c>
      <c r="R9" s="180">
        <v>24.59</v>
      </c>
      <c r="T9" s="49" t="s">
        <v>72</v>
      </c>
    </row>
    <row r="10" spans="1:20" ht="15.75" thickBot="1">
      <c r="A10" s="34">
        <f>RANK(I10,$I$3:$I$72,1)</f>
        <v>8</v>
      </c>
      <c r="C10" s="145">
        <v>18</v>
      </c>
      <c r="D10" s="152" t="str">
        <f>IF(přihlášky!$F$58="X",přihlášky!$E$58,přihlášky!$H$58)</f>
        <v>Janů Pavel</v>
      </c>
      <c r="E10" s="108" t="str">
        <f>Startovky!E21</f>
        <v>ÚO Jindřichův Hradec</v>
      </c>
      <c r="F10" s="3">
        <v>18.04</v>
      </c>
      <c r="G10" s="157">
        <v>16.600000000000001</v>
      </c>
      <c r="H10" s="148">
        <f>IF(AND(F10=0,G10=0),"diskval.",IF(AND(F10&gt;0,G10&gt;0),MIN(F10:G10),IF(F10&gt;0,F10,G10)))</f>
        <v>16.600000000000001</v>
      </c>
      <c r="I10">
        <f>IF(F10+G10=0,1000,H10+((IF(F10&gt;0,F10,100)+IF(G10&gt;0,G10,100))/100000))</f>
        <v>16.600346400000003</v>
      </c>
      <c r="J10" s="13" t="s">
        <v>27</v>
      </c>
      <c r="K10" s="91">
        <f>RANK(T10,T10:T16,1)</f>
        <v>7</v>
      </c>
      <c r="R10" s="84">
        <f>SUM(R4:R9)</f>
        <v>135.13999999999999</v>
      </c>
      <c r="S10" s="48" t="s">
        <v>35</v>
      </c>
      <c r="T10" s="170">
        <f>R10</f>
        <v>135.13999999999999</v>
      </c>
    </row>
    <row r="11" spans="1:20" ht="15.75" thickBot="1">
      <c r="A11" s="34">
        <f>RANK(I11,$I$3:$I$72,1)</f>
        <v>9</v>
      </c>
      <c r="C11" s="145">
        <v>26</v>
      </c>
      <c r="D11" s="152" t="str">
        <f>IF(přihlášky!$F$72="X",přihlášky!$E$72,přihlášky!$H$72)</f>
        <v>Měřička Michal</v>
      </c>
      <c r="E11" s="108" t="str">
        <f>Startovky!E29</f>
        <v>ÚO České Budějovice</v>
      </c>
      <c r="F11" s="3">
        <v>19.27</v>
      </c>
      <c r="G11" s="157">
        <v>16.940000000000001</v>
      </c>
      <c r="H11" s="148">
        <f>IF(AND(F11=0,G11=0),"diskval.",IF(AND(F11&gt;0,G11&gt;0),MIN(F11:G11),IF(F11&gt;0,F11,G11)))</f>
        <v>16.940000000000001</v>
      </c>
      <c r="I11">
        <f>IF(F11+G11=0,1000,H11+((IF(F11&gt;0,F11,100)+IF(G11&gt;0,G11,100))/100000))</f>
        <v>16.940362100000002</v>
      </c>
      <c r="T11" s="170">
        <f>R19</f>
        <v>133.26</v>
      </c>
    </row>
    <row r="12" spans="1:20" ht="15.75" thickBot="1">
      <c r="A12" s="34">
        <f>RANK(I12,$I$3:$I$72,1)</f>
        <v>10</v>
      </c>
      <c r="C12" s="145">
        <v>32</v>
      </c>
      <c r="D12" s="152" t="str">
        <f>IF(přihlášky!$F$60="X",přihlášky!$E$60,přihlášky!$H$60)</f>
        <v>Kučera Jan</v>
      </c>
      <c r="E12" s="108" t="str">
        <f>Startovky!E35</f>
        <v>ÚO Jindřichův Hradec</v>
      </c>
      <c r="F12" s="3">
        <v>16.940000000000001</v>
      </c>
      <c r="G12" s="157"/>
      <c r="H12" s="148">
        <f>IF(AND(F12=0,G12=0),"diskval.",IF(AND(F12&gt;0,G12&gt;0),MIN(F12:G12),IF(F12&gt;0,F12,G12)))</f>
        <v>16.940000000000001</v>
      </c>
      <c r="I12">
        <f>IF(F12+G12=0,1000,H12+((IF(F12&gt;0,F12,100)+IF(G12&gt;0,G12,100))/100000))</f>
        <v>16.9411694</v>
      </c>
      <c r="K12" s="9"/>
      <c r="M12" s="350" t="str">
        <f>přihlášky!$C$8</f>
        <v>ÚO Tábor</v>
      </c>
      <c r="N12" s="351"/>
      <c r="O12" s="351"/>
      <c r="P12" s="351"/>
      <c r="Q12" s="352"/>
      <c r="T12" s="170">
        <f>R28</f>
        <v>115.22</v>
      </c>
    </row>
    <row r="13" spans="1:20" ht="15.75" thickBot="1">
      <c r="A13" s="34">
        <f>RANK(I13,$I$3:$I$72,1)</f>
        <v>11</v>
      </c>
      <c r="C13" s="145">
        <v>52</v>
      </c>
      <c r="D13" s="166" t="str">
        <f>IF(přihlášky!$F$50="X",přihlášky!$E$50,přihlášky!$H$50)</f>
        <v>Lučanský Patrik</v>
      </c>
      <c r="E13" s="108" t="str">
        <f>Startovky!E58</f>
        <v>ÚO Písek</v>
      </c>
      <c r="F13" s="3">
        <v>17.149999999999999</v>
      </c>
      <c r="G13" s="157">
        <v>17.13</v>
      </c>
      <c r="H13" s="148">
        <f>IF(AND(F13=0,G13=0),"diskval.",IF(AND(F13&gt;0,G13&gt;0),MIN(F13:G13),IF(F13&gt;0,F13,G13)))</f>
        <v>17.13</v>
      </c>
      <c r="I13">
        <f>IF(F13+G13=0,1000,H13+((IF(F13&gt;0,F13,100)+IF(G13&gt;0,G13,100))/100000))</f>
        <v>17.130342799999998</v>
      </c>
      <c r="J13" s="347">
        <v>2</v>
      </c>
      <c r="K13" s="34">
        <v>27</v>
      </c>
      <c r="M13" s="145">
        <v>37</v>
      </c>
      <c r="N13" s="152" t="s">
        <v>85</v>
      </c>
      <c r="O13" s="108" t="s">
        <v>66</v>
      </c>
      <c r="P13" s="3">
        <v>20.67</v>
      </c>
      <c r="Q13" s="157"/>
      <c r="R13" s="148">
        <v>20.67</v>
      </c>
      <c r="T13" s="170">
        <f>R37</f>
        <v>98.580000000000013</v>
      </c>
    </row>
    <row r="14" spans="1:20" ht="15.75" thickBot="1">
      <c r="A14" s="34">
        <f>RANK(I14,$I$3:$I$72,1)</f>
        <v>12</v>
      </c>
      <c r="C14" s="145">
        <v>56</v>
      </c>
      <c r="D14" s="153" t="str">
        <f>IF(přihlášky!$F$102="X",přihlášky!$E$102,přihlášky!$H$102)</f>
        <v>Černovský Michal</v>
      </c>
      <c r="E14" s="108" t="str">
        <f>Startovky!E62</f>
        <v>ÚO Strakonice</v>
      </c>
      <c r="F14" s="3">
        <v>17.440000000000001</v>
      </c>
      <c r="G14" s="157"/>
      <c r="H14" s="148">
        <f>IF(AND(F14=0,G14=0),"diskval.",IF(AND(F14&gt;0,G14&gt;0),MIN(F14:G14),IF(F14&gt;0,F14,G14)))</f>
        <v>17.440000000000001</v>
      </c>
      <c r="I14">
        <f>IF(F14+G14=0,1000,H14+((IF(F14&gt;0,F14,100)+IF(G14&gt;0,G14,100))/100000))</f>
        <v>17.441174400000001</v>
      </c>
      <c r="J14" s="348"/>
      <c r="K14" s="34">
        <v>33</v>
      </c>
      <c r="M14" s="145">
        <v>30</v>
      </c>
      <c r="N14" s="6" t="s">
        <v>53</v>
      </c>
      <c r="O14" s="108" t="s">
        <v>66</v>
      </c>
      <c r="P14" s="3">
        <v>21.6</v>
      </c>
      <c r="Q14" s="157"/>
      <c r="R14" s="148">
        <v>21.6</v>
      </c>
      <c r="T14" s="170">
        <f>R46</f>
        <v>104.22</v>
      </c>
    </row>
    <row r="15" spans="1:20" ht="15.75" thickBot="1">
      <c r="A15" s="34">
        <f>RANK(I15,$I$3:$I$72,1)</f>
        <v>13</v>
      </c>
      <c r="C15" s="145">
        <v>46</v>
      </c>
      <c r="D15" s="153" t="str">
        <f>IF(přihlášky!$F$62="X",přihlášky!$E$62,přihlášky!$H$62)</f>
        <v>Bašta Vojtěch</v>
      </c>
      <c r="E15" s="108" t="str">
        <f>Startovky!E52</f>
        <v>ÚO Jindřichův Hradec</v>
      </c>
      <c r="F15" s="3">
        <v>17.75</v>
      </c>
      <c r="G15" s="157">
        <v>17.55</v>
      </c>
      <c r="H15" s="148">
        <f>IF(AND(F15=0,G15=0),"diskval.",IF(AND(F15&gt;0,G15&gt;0),MIN(F15:G15),IF(F15&gt;0,F15,G15)))</f>
        <v>17.55</v>
      </c>
      <c r="I15">
        <f>IF(F15+G15=0,1000,H15+((IF(F15&gt;0,F15,100)+IF(G15&gt;0,G15,100))/100000))</f>
        <v>17.550353000000001</v>
      </c>
      <c r="J15" s="348"/>
      <c r="K15" s="34">
        <v>34</v>
      </c>
      <c r="M15" s="145">
        <v>9</v>
      </c>
      <c r="N15" s="152" t="s">
        <v>52</v>
      </c>
      <c r="O15" s="108" t="s">
        <v>66</v>
      </c>
      <c r="P15" s="3">
        <v>22.08</v>
      </c>
      <c r="Q15" s="157">
        <v>24.21</v>
      </c>
      <c r="R15" s="148">
        <v>22.08</v>
      </c>
      <c r="T15" s="170">
        <f>R55</f>
        <v>133.69999999999999</v>
      </c>
    </row>
    <row r="16" spans="1:20" ht="15.75" thickBot="1">
      <c r="A16" s="34">
        <f>RANK(I16,$I$3:$I$72,1)</f>
        <v>14</v>
      </c>
      <c r="C16" s="145">
        <v>47</v>
      </c>
      <c r="D16" s="153" t="str">
        <f>IF(přihlášky!$F$75="X",přihlášky!$E$75,přihlášky!$H$75)</f>
        <v>Malík Jan</v>
      </c>
      <c r="E16" s="108" t="str">
        <f>Startovky!E53</f>
        <v>ÚO České Budějovice</v>
      </c>
      <c r="F16" s="3">
        <v>21.76</v>
      </c>
      <c r="G16" s="157">
        <v>17.91</v>
      </c>
      <c r="H16" s="148">
        <f>IF(AND(F16=0,G16=0),"diskval.",IF(AND(F16&gt;0,G16&gt;0),MIN(F16:G16),IF(F16&gt;0,F16,G16)))</f>
        <v>17.91</v>
      </c>
      <c r="I16">
        <f>IF(F16+G16=0,1000,H16+((IF(F16&gt;0,F16,100)+IF(G16&gt;0,G16,100))/100000))</f>
        <v>17.9103967</v>
      </c>
      <c r="J16" s="348"/>
      <c r="K16" s="34">
        <v>37</v>
      </c>
      <c r="M16" s="145">
        <v>16</v>
      </c>
      <c r="N16" s="152" t="s">
        <v>54</v>
      </c>
      <c r="O16" s="108" t="s">
        <v>66</v>
      </c>
      <c r="P16" s="3">
        <v>22.6</v>
      </c>
      <c r="Q16" s="157">
        <v>23.14</v>
      </c>
      <c r="R16" s="148">
        <v>22.6</v>
      </c>
      <c r="T16" s="170">
        <f>R64</f>
        <v>113.20000000000002</v>
      </c>
    </row>
    <row r="17" spans="1:19" ht="15.75" thickBot="1">
      <c r="A17" s="34">
        <f>RANK(I17,$I$3:$I$72,1)</f>
        <v>15</v>
      </c>
      <c r="C17" s="145">
        <v>39</v>
      </c>
      <c r="D17" s="153" t="str">
        <f>IF(přihlášky!$F$61="X",přihlášky!$E$61,přihlášky!$H$61)</f>
        <v>Šenkýř Marek</v>
      </c>
      <c r="E17" s="108" t="str">
        <f>Startovky!E45</f>
        <v>ÚO Jindřichův Hradec</v>
      </c>
      <c r="F17" s="3">
        <v>18.34</v>
      </c>
      <c r="G17" s="157">
        <v>19.37</v>
      </c>
      <c r="H17" s="148">
        <f>IF(AND(F17=0,G17=0),"diskval.",IF(AND(F17&gt;0,G17&gt;0),MIN(F17:G17),IF(F17&gt;0,F17,G17)))</f>
        <v>18.34</v>
      </c>
      <c r="I17">
        <f>IF(F17+G17=0,1000,H17+((IF(F17&gt;0,F17,100)+IF(G17&gt;0,G17,100))/100000))</f>
        <v>18.340377100000001</v>
      </c>
      <c r="J17" s="348"/>
      <c r="K17" s="35">
        <v>40</v>
      </c>
      <c r="M17" s="35">
        <v>44</v>
      </c>
      <c r="N17" s="311" t="s">
        <v>82</v>
      </c>
      <c r="O17" s="108" t="s">
        <v>66</v>
      </c>
      <c r="P17" s="3">
        <v>26.28</v>
      </c>
      <c r="Q17" s="85">
        <v>23.06</v>
      </c>
      <c r="R17" s="83">
        <v>23.06</v>
      </c>
    </row>
    <row r="18" spans="1:19" ht="15.75" thickBot="1">
      <c r="A18" s="34">
        <f>RANK(I18,$I$3:$I$72,1)</f>
        <v>16</v>
      </c>
      <c r="C18" s="145">
        <v>5</v>
      </c>
      <c r="D18" s="152" t="str">
        <f>IF(přihlášky!$F$69="X",přihlášky!$E$69,přihlášky!$H$69)</f>
        <v>Severa Marek</v>
      </c>
      <c r="E18" s="108" t="str">
        <f>Startovky!E8</f>
        <v>ÚO České Budějovice</v>
      </c>
      <c r="F18" s="3">
        <v>18.850000000000001</v>
      </c>
      <c r="G18" s="157">
        <v>19.87</v>
      </c>
      <c r="H18" s="148">
        <f>IF(AND(F18=0,G18=0),"diskval.",IF(AND(F18&gt;0,G18&gt;0),MIN(F18:G18),IF(F18&gt;0,F18,G18)))</f>
        <v>18.850000000000001</v>
      </c>
      <c r="I18">
        <f>IF(F18+G18=0,1000,H18+((IF(F18&gt;0,F18,100)+IF(G18&gt;0,G18,100))/100000))</f>
        <v>18.8503872</v>
      </c>
      <c r="J18" s="349"/>
      <c r="K18" s="34">
        <v>44</v>
      </c>
      <c r="M18" s="145">
        <v>23</v>
      </c>
      <c r="N18" s="152" t="s">
        <v>104</v>
      </c>
      <c r="O18" s="108" t="s">
        <v>66</v>
      </c>
      <c r="P18" s="3">
        <v>28.58</v>
      </c>
      <c r="Q18" s="157">
        <v>23.25</v>
      </c>
      <c r="R18" s="148">
        <v>23.25</v>
      </c>
    </row>
    <row r="19" spans="1:19" ht="15.75" thickBot="1">
      <c r="A19" s="34">
        <f>RANK(I19,$I$3:$I$72,1)</f>
        <v>17</v>
      </c>
      <c r="C19" s="145">
        <v>8</v>
      </c>
      <c r="D19" s="152" t="str">
        <f>IF(přihlášky!$F$18="X",přihlášky!$E$18,přihlášky!H17)</f>
        <v>Bartuška Jiří</v>
      </c>
      <c r="E19" s="108" t="str">
        <f>Startovky!E11</f>
        <v>ÚO Český Krumlov</v>
      </c>
      <c r="F19" s="3">
        <v>20.23</v>
      </c>
      <c r="G19" s="157">
        <v>18.940000000000001</v>
      </c>
      <c r="H19" s="148">
        <f>IF(AND(F19=0,G19=0),"diskval.",IF(AND(F19&gt;0,G19&gt;0),MIN(F19:G19),IF(F19&gt;0,F19,G19)))</f>
        <v>18.940000000000001</v>
      </c>
      <c r="I19">
        <f>IF(F19+G19=0,1000,H19+((IF(F19&gt;0,F19,100)+IF(G19&gt;0,G19,100))/100000))</f>
        <v>18.940391700000003</v>
      </c>
      <c r="J19" s="13" t="s">
        <v>27</v>
      </c>
      <c r="K19" s="91">
        <f>RANK(T11,T10:T16,1)</f>
        <v>5</v>
      </c>
      <c r="R19" s="84">
        <f>SUM(R13:R18)</f>
        <v>133.26</v>
      </c>
      <c r="S19" s="48" t="s">
        <v>35</v>
      </c>
    </row>
    <row r="20" spans="1:19" ht="15.75" thickBot="1">
      <c r="A20" s="34">
        <f>RANK(I20,$I$3:$I$72,1)</f>
        <v>18</v>
      </c>
      <c r="C20" s="145">
        <v>7</v>
      </c>
      <c r="D20" s="152" t="str">
        <f>IF(přihlášky!$F$95="X",přihlášky!$E$95,přihlášky!$H$95)</f>
        <v>Muchl Vladimír</v>
      </c>
      <c r="E20" s="108" t="str">
        <f>Startovky!E10</f>
        <v>ÚO Strakonice</v>
      </c>
      <c r="F20" s="3">
        <v>19.21</v>
      </c>
      <c r="G20" s="157">
        <v>19.05</v>
      </c>
      <c r="H20" s="148">
        <f>IF(AND(F20=0,G20=0),"diskval.",IF(AND(F20&gt;0,G20&gt;0),MIN(F20:G20),IF(F20&gt;0,F20,G20)))</f>
        <v>19.05</v>
      </c>
      <c r="I20">
        <f>IF(F20+G20=0,1000,H20+((IF(F20&gt;0,F20,100)+IF(G20&gt;0,G20,100))/100000))</f>
        <v>19.050382599999999</v>
      </c>
    </row>
    <row r="21" spans="1:19" ht="15.75" thickBot="1">
      <c r="A21" s="34">
        <f>RANK(I21,$I$3:$I$72,1)</f>
        <v>19</v>
      </c>
      <c r="C21" s="145">
        <v>21</v>
      </c>
      <c r="D21" s="152" t="str">
        <f>IF(přihlášky!$F$97="X",přihlášky!$E$97,přihlášky!$H$97)</f>
        <v>Vaňač Aleš</v>
      </c>
      <c r="E21" s="108" t="str">
        <f>Startovky!E24</f>
        <v>ÚO Strakonice</v>
      </c>
      <c r="F21" s="3">
        <v>19.78</v>
      </c>
      <c r="G21" s="157">
        <v>19.170000000000002</v>
      </c>
      <c r="H21" s="148">
        <f>IF(AND(F21=0,G21=0),"diskval.",IF(AND(F21&gt;0,G21&gt;0),MIN(F21:G21),IF(F21&gt;0,F21,G21)))</f>
        <v>19.170000000000002</v>
      </c>
      <c r="I21">
        <f>IF(F21+G21=0,1000,H21+((IF(F21&gt;0,F21,100)+IF(G21&gt;0,G21,100))/100000))</f>
        <v>19.170389500000002</v>
      </c>
      <c r="K21" s="9"/>
      <c r="M21" s="359" t="str">
        <f>přihlášky!$C$9</f>
        <v>ÚO Písek</v>
      </c>
      <c r="N21" s="360"/>
      <c r="O21" s="360"/>
      <c r="P21" s="360"/>
      <c r="Q21" s="361"/>
    </row>
    <row r="22" spans="1:19" ht="15.75" thickBot="1">
      <c r="A22" s="34">
        <f>RANK(I22,$I$3:$I$72,1)</f>
        <v>20</v>
      </c>
      <c r="C22" s="145">
        <v>40</v>
      </c>
      <c r="D22" s="153" t="str">
        <f>IF(přihlášky!$F$74="X",přihlášky!$E$74,přihlášky!$H$74)</f>
        <v>Klimeš Miroslav</v>
      </c>
      <c r="E22" s="108" t="str">
        <f>Startovky!E46</f>
        <v>ÚO České Budějovice</v>
      </c>
      <c r="F22" s="3">
        <v>21.12</v>
      </c>
      <c r="G22" s="157">
        <v>19.18</v>
      </c>
      <c r="H22" s="148">
        <f>IF(AND(F22=0,G22=0),"diskval.",IF(AND(F22&gt;0,G22&gt;0),MIN(F22:G22),IF(F22&gt;0,F22,G22)))</f>
        <v>19.18</v>
      </c>
      <c r="I22">
        <f>IF(F22+G22=0,1000,H22+((IF(F22&gt;0,F22,100)+IF(G22&gt;0,G22,100))/100000))</f>
        <v>19.180402999999998</v>
      </c>
      <c r="J22" s="347">
        <v>3</v>
      </c>
      <c r="K22" s="34">
        <v>11</v>
      </c>
      <c r="M22" s="145">
        <v>52</v>
      </c>
      <c r="N22" s="423" t="s">
        <v>114</v>
      </c>
      <c r="O22" s="108" t="s">
        <v>48</v>
      </c>
      <c r="P22" s="3">
        <v>17.149999999999999</v>
      </c>
      <c r="Q22" s="157">
        <v>17.13</v>
      </c>
      <c r="R22" s="148">
        <v>17.13</v>
      </c>
    </row>
    <row r="23" spans="1:19" ht="15.75" thickBot="1">
      <c r="A23" s="34">
        <f>RANK(I23,$I$3:$I$72,1)</f>
        <v>21</v>
      </c>
      <c r="C23" s="145">
        <v>35</v>
      </c>
      <c r="D23" s="152" t="str">
        <f>IF(přihlášky!$F$99="X",přihlášky!$E$99,přihlášky!$H$99)</f>
        <v>Suchopár Jiří</v>
      </c>
      <c r="E23" s="108" t="str">
        <f>Startovky!E38</f>
        <v>ÚO Strakonice</v>
      </c>
      <c r="F23" s="3">
        <v>20.91</v>
      </c>
      <c r="G23" s="157">
        <v>19.61</v>
      </c>
      <c r="H23" s="148">
        <f>IF(AND(F23=0,G23=0),"diskval.",IF(AND(F23&gt;0,G23&gt;0),MIN(F23:G23),IF(F23&gt;0,F23,G23)))</f>
        <v>19.61</v>
      </c>
      <c r="I23">
        <f>IF(F23+G23=0,1000,H23+((IF(F23&gt;0,F23,100)+IF(G23&gt;0,G23,100))/100000))</f>
        <v>19.610405199999999</v>
      </c>
      <c r="J23" s="348"/>
      <c r="K23" s="35">
        <v>6</v>
      </c>
      <c r="M23" s="35">
        <v>10</v>
      </c>
      <c r="N23" s="264" t="s">
        <v>111</v>
      </c>
      <c r="O23" s="108" t="s">
        <v>48</v>
      </c>
      <c r="P23" s="3">
        <v>18.36</v>
      </c>
      <c r="Q23" s="85">
        <v>16.03</v>
      </c>
      <c r="R23" s="83">
        <v>16.03</v>
      </c>
    </row>
    <row r="24" spans="1:19" ht="15.75" thickBot="1">
      <c r="A24" s="34">
        <f>RANK(I24,$I$3:$I$72,1)</f>
        <v>22</v>
      </c>
      <c r="C24" s="145">
        <v>53</v>
      </c>
      <c r="D24" s="153" t="str">
        <f>IF(přihlášky!$F$63="X",přihlášky!$E$63,přihlášky!$H$63)</f>
        <v>Huml Ondřej</v>
      </c>
      <c r="E24" s="108" t="str">
        <f>Startovky!E59</f>
        <v>ÚO Jindřichův Hradec</v>
      </c>
      <c r="F24" s="3">
        <v>19.690000000000001</v>
      </c>
      <c r="G24" s="157"/>
      <c r="H24" s="148">
        <f>IF(AND(F24=0,G24=0),"diskval.",IF(AND(F24&gt;0,G24&gt;0),MIN(F24:G24),IF(F24&gt;0,F24,G24)))</f>
        <v>19.690000000000001</v>
      </c>
      <c r="I24">
        <f>IF(F24+G24=0,1000,H24+((IF(F24&gt;0,F24,100)+IF(G24&gt;0,G24,100))/100000))</f>
        <v>19.691196900000001</v>
      </c>
      <c r="J24" s="348"/>
      <c r="K24" s="35">
        <v>24</v>
      </c>
      <c r="M24" s="35">
        <v>3</v>
      </c>
      <c r="N24" s="312" t="s">
        <v>110</v>
      </c>
      <c r="O24" s="108" t="s">
        <v>48</v>
      </c>
      <c r="P24" s="3">
        <v>20.100000000000001</v>
      </c>
      <c r="Q24" s="85">
        <v>21.09</v>
      </c>
      <c r="R24" s="83">
        <v>20.100000000000001</v>
      </c>
    </row>
    <row r="25" spans="1:19" ht="15.75" thickBot="1">
      <c r="A25" s="34">
        <f>RANK(I25,$I$3:$I$72,1)</f>
        <v>23</v>
      </c>
      <c r="C25" s="145">
        <v>34</v>
      </c>
      <c r="D25" s="152" t="str">
        <f>IF(přihlášky!$F$86="X",přihlášky!$E$86,přihlášky!$H$86)</f>
        <v>Študlar Petr</v>
      </c>
      <c r="E25" s="108" t="str">
        <f>Startovky!E37</f>
        <v>ÚO Prachatice</v>
      </c>
      <c r="F25" s="3">
        <v>20.04</v>
      </c>
      <c r="G25" s="157"/>
      <c r="H25" s="148">
        <f>IF(AND(F25=0,G25=0),"diskval.",IF(AND(F25&gt;0,G25&gt;0),MIN(F25:G25),IF(F25&gt;0,F25,G25)))</f>
        <v>20.04</v>
      </c>
      <c r="I25">
        <f>IF(F25+G25=0,1000,H25+((IF(F25&gt;0,F25,100)+IF(G25&gt;0,G25,100))/100000))</f>
        <v>20.041200399999997</v>
      </c>
      <c r="J25" s="348"/>
      <c r="K25" s="35">
        <v>25</v>
      </c>
      <c r="M25" s="35">
        <v>66</v>
      </c>
      <c r="N25" s="264" t="s">
        <v>91</v>
      </c>
      <c r="O25" s="108" t="s">
        <v>48</v>
      </c>
      <c r="P25" s="3">
        <v>20.309999999999999</v>
      </c>
      <c r="Q25" s="85">
        <v>20.53</v>
      </c>
      <c r="R25" s="83">
        <v>20.309999999999999</v>
      </c>
    </row>
    <row r="26" spans="1:19" ht="15.75" thickBot="1">
      <c r="A26" s="34">
        <f>RANK(I26,$I$3:$I$72,1)</f>
        <v>24</v>
      </c>
      <c r="C26" s="145">
        <v>3</v>
      </c>
      <c r="D26" s="152" t="str">
        <f>IF(přihlášky!$F$43="X",přihlášky!$E$43,přihlášky!$H$43)</f>
        <v>Král Radek</v>
      </c>
      <c r="E26" s="108" t="str">
        <f>Startovky!E6</f>
        <v>ÚO Písek</v>
      </c>
      <c r="F26" s="3">
        <v>20.100000000000001</v>
      </c>
      <c r="G26" s="157">
        <v>21.09</v>
      </c>
      <c r="H26" s="148">
        <f>IF(AND(F26=0,G26=0),"diskval.",IF(AND(F26&gt;0,G26&gt;0),MIN(F26:G26),IF(F26&gt;0,F26,G26)))</f>
        <v>20.100000000000001</v>
      </c>
      <c r="I26">
        <f>IF(F26+G26=0,1000,H26+((IF(F26&gt;0,F26,100)+IF(G26&gt;0,G26,100))/100000))</f>
        <v>20.100411900000001</v>
      </c>
      <c r="J26" s="348"/>
      <c r="K26" s="35">
        <v>26</v>
      </c>
      <c r="M26" s="35">
        <v>17</v>
      </c>
      <c r="N26" s="265" t="s">
        <v>88</v>
      </c>
      <c r="O26" s="108" t="s">
        <v>48</v>
      </c>
      <c r="P26" s="3">
        <v>20.61</v>
      </c>
      <c r="Q26" s="85">
        <v>21.13</v>
      </c>
      <c r="R26" s="83">
        <v>20.61</v>
      </c>
    </row>
    <row r="27" spans="1:19" ht="15.75" thickBot="1">
      <c r="A27" s="34">
        <f>RANK(I27,$I$3:$I$72,1)</f>
        <v>25</v>
      </c>
      <c r="C27" s="145">
        <v>66</v>
      </c>
      <c r="D27" s="153" t="str">
        <f>IF(přihlášky!$F$52="X",přihlášky!$E$52,přihlášky!$H$52)</f>
        <v>Motejzík Martin</v>
      </c>
      <c r="E27" s="108" t="str">
        <f>Startovky!E72</f>
        <v>ÚO Písek</v>
      </c>
      <c r="F27" s="3">
        <v>20.309999999999999</v>
      </c>
      <c r="G27" s="157">
        <v>20.53</v>
      </c>
      <c r="H27" s="148">
        <f>IF(AND(F27=0,G27=0),"diskval.",IF(AND(F27&gt;0,G27&gt;0),MIN(F27:G27),IF(F27&gt;0,F27,G27)))</f>
        <v>20.309999999999999</v>
      </c>
      <c r="I27">
        <f>IF(F27+G27=0,1000,H27+((IF(F27&gt;0,F27,100)+IF(G27&gt;0,G27,100))/100000))</f>
        <v>20.3104084</v>
      </c>
      <c r="J27" s="349"/>
      <c r="K27" s="36">
        <v>29</v>
      </c>
      <c r="M27" s="36">
        <v>24</v>
      </c>
      <c r="N27" s="314" t="s">
        <v>112</v>
      </c>
      <c r="O27" s="109" t="s">
        <v>48</v>
      </c>
      <c r="P27" s="4">
        <v>22.64</v>
      </c>
      <c r="Q27" s="179">
        <v>21.04</v>
      </c>
      <c r="R27" s="180">
        <v>21.04</v>
      </c>
    </row>
    <row r="28" spans="1:19" ht="15.75" thickBot="1">
      <c r="A28" s="34">
        <f>RANK(I28,$I$3:$I$72,1)</f>
        <v>26</v>
      </c>
      <c r="C28" s="145">
        <v>17</v>
      </c>
      <c r="D28" s="152" t="str">
        <f>IF(přihlášky!$F$45="X",přihlášky!$E$45,přihlášky!$H$45)</f>
        <v>Trantina Karel</v>
      </c>
      <c r="E28" s="108" t="str">
        <f>Startovky!E20</f>
        <v>ÚO Písek</v>
      </c>
      <c r="F28" s="3">
        <v>20.61</v>
      </c>
      <c r="G28" s="157">
        <v>21.13</v>
      </c>
      <c r="H28" s="148">
        <f>IF(AND(F28=0,G28=0),"diskval.",IF(AND(F28&gt;0,G28&gt;0),MIN(F28:G28),IF(F28&gt;0,F28,G28)))</f>
        <v>20.61</v>
      </c>
      <c r="I28">
        <f>IF(F28+G28=0,1000,H28+((IF(F28&gt;0,F28,100)+IF(G28&gt;0,G28,100))/100000))</f>
        <v>20.610417399999999</v>
      </c>
      <c r="J28" s="13" t="s">
        <v>27</v>
      </c>
      <c r="K28" s="91">
        <f>RANK(T12,T10:T16,1)</f>
        <v>4</v>
      </c>
      <c r="R28" s="84">
        <f>SUM(R22:R27)</f>
        <v>115.22</v>
      </c>
      <c r="S28" s="48" t="s">
        <v>35</v>
      </c>
    </row>
    <row r="29" spans="1:19" ht="15.75" thickBot="1">
      <c r="A29" s="34">
        <f>RANK(I29,$I$3:$I$72,1)</f>
        <v>27</v>
      </c>
      <c r="C29" s="145">
        <v>37</v>
      </c>
      <c r="D29" s="152" t="str">
        <f>IF(přihlášky!$F$35="X",přihlášky!$E$35,přihlášky!$H$35)</f>
        <v>Novák Tomáš</v>
      </c>
      <c r="E29" s="108" t="str">
        <f>Startovky!E43</f>
        <v>ÚO Tábor</v>
      </c>
      <c r="F29" s="3">
        <v>20.67</v>
      </c>
      <c r="G29" s="157"/>
      <c r="H29" s="148">
        <f>IF(AND(F29=0,G29=0),"diskval.",IF(AND(F29&gt;0,G29&gt;0),MIN(F29:G29),IF(F29&gt;0,F29,G29)))</f>
        <v>20.67</v>
      </c>
      <c r="I29">
        <f>IF(F29+G29=0,1000,H29+((IF(F29&gt;0,F29,100)+IF(G29&gt;0,G29,100))/100000))</f>
        <v>20.671206700000003</v>
      </c>
    </row>
    <row r="30" spans="1:19" ht="15.75" customHeight="1" thickBot="1">
      <c r="A30" s="34">
        <f>RANK(I30,$I$3:$I$72,1)</f>
        <v>28</v>
      </c>
      <c r="C30" s="145">
        <v>6</v>
      </c>
      <c r="D30" s="152" t="str">
        <f>IF(přihlášky!$F$82="X",přihlášky!$E$82,přihlášky!$H$82)</f>
        <v>Cais Martin</v>
      </c>
      <c r="E30" s="108" t="str">
        <f>Startovky!E9</f>
        <v>ÚO Prachatice</v>
      </c>
      <c r="F30" s="3">
        <v>21.35</v>
      </c>
      <c r="G30" s="157">
        <v>20.75</v>
      </c>
      <c r="H30" s="148">
        <f>IF(AND(F30=0,G30=0),"diskval.",IF(AND(F30&gt;0,G30&gt;0),MIN(F30:G30),IF(F30&gt;0,F30,G30)))</f>
        <v>20.75</v>
      </c>
      <c r="I30">
        <f>IF(F30+G30=0,1000,H30+((IF(F30&gt;0,F30,100)+IF(G30&gt;0,G30,100))/100000))</f>
        <v>20.750420999999999</v>
      </c>
      <c r="K30" s="9"/>
      <c r="M30" s="350" t="str">
        <f>přihlášky!$C$10</f>
        <v>ÚO Jindřichův Hradec</v>
      </c>
      <c r="N30" s="351"/>
      <c r="O30" s="351"/>
      <c r="P30" s="351"/>
      <c r="Q30" s="352"/>
    </row>
    <row r="31" spans="1:19" ht="15.75" customHeight="1" thickBot="1">
      <c r="A31" s="34">
        <f>RANK(I31,$I$3:$I$72,1)</f>
        <v>29</v>
      </c>
      <c r="C31" s="145">
        <v>24</v>
      </c>
      <c r="D31" s="152" t="str">
        <f>IF(přihlášky!$F$46="X",přihlášky!$E$46,přihlášky!$H$46)</f>
        <v>Horský Marek</v>
      </c>
      <c r="E31" s="108" t="str">
        <f>Startovky!E27</f>
        <v>ÚO Písek</v>
      </c>
      <c r="F31" s="3">
        <v>22.64</v>
      </c>
      <c r="G31" s="157">
        <v>21.04</v>
      </c>
      <c r="H31" s="148">
        <f>IF(AND(F31=0,G31=0),"diskval.",IF(AND(F31&gt;0,G31&gt;0),MIN(F31:G31),IF(F31&gt;0,F31,G31)))</f>
        <v>21.04</v>
      </c>
      <c r="I31">
        <f>IF(F31+G31=0,1000,H31+((IF(F31&gt;0,F31,100)+IF(G31&gt;0,G31,100))/100000))</f>
        <v>21.040436799999998</v>
      </c>
      <c r="J31" s="347">
        <v>4</v>
      </c>
      <c r="K31" s="34">
        <v>1</v>
      </c>
      <c r="M31" s="34">
        <v>25</v>
      </c>
      <c r="N31" s="177" t="s">
        <v>96</v>
      </c>
      <c r="O31" s="107" t="s">
        <v>65</v>
      </c>
      <c r="P31" s="81">
        <v>15.78</v>
      </c>
      <c r="Q31" s="87">
        <v>15.48</v>
      </c>
      <c r="R31" s="82">
        <v>15.48</v>
      </c>
    </row>
    <row r="32" spans="1:19" ht="15.75" thickBot="1">
      <c r="A32" s="34">
        <f>RANK(I32,$I$3:$I$72,1)</f>
        <v>30</v>
      </c>
      <c r="C32" s="145">
        <v>45</v>
      </c>
      <c r="D32" s="153" t="str">
        <f>IF(přihlášky!$F$49="X",přihlášky!$E$49,přihlášky!$H$49)</f>
        <v>Novotný Tomáš</v>
      </c>
      <c r="E32" s="108" t="str">
        <f>Startovky!E51</f>
        <v>ÚO Písek</v>
      </c>
      <c r="F32" s="3">
        <v>21.74</v>
      </c>
      <c r="G32" s="157">
        <v>21.21</v>
      </c>
      <c r="H32" s="148">
        <f>IF(AND(F32=0,G32=0),"diskval.",IF(AND(F32&gt;0,G32&gt;0),MIN(F32:G32),IF(F32&gt;0,F32,G32)))</f>
        <v>21.21</v>
      </c>
      <c r="I32">
        <f>IF(F32+G32=0,1000,H32+((IF(F32&gt;0,F32,100)+IF(G32&gt;0,G32,100))/100000))</f>
        <v>21.2104295</v>
      </c>
      <c r="J32" s="348"/>
      <c r="K32" s="35">
        <v>3</v>
      </c>
      <c r="M32" s="35">
        <v>11</v>
      </c>
      <c r="N32" s="88" t="s">
        <v>95</v>
      </c>
      <c r="O32" s="108" t="s">
        <v>65</v>
      </c>
      <c r="P32" s="3">
        <v>15.55</v>
      </c>
      <c r="Q32" s="85">
        <v>16.25</v>
      </c>
      <c r="R32" s="83">
        <v>15.55</v>
      </c>
    </row>
    <row r="33" spans="1:19" ht="15.75" thickBot="1">
      <c r="A33" s="34">
        <f>RANK(I33,$I$3:$I$72,1)</f>
        <v>31</v>
      </c>
      <c r="C33" s="145">
        <v>31</v>
      </c>
      <c r="D33" s="152" t="str">
        <f>IF(přihlášky!$F$47="X",přihlášky!$E$47,přihlášky!$H$47)</f>
        <v>Šťastný Ladislav</v>
      </c>
      <c r="E33" s="108" t="str">
        <f>Startovky!E34</f>
        <v>ÚO Písek</v>
      </c>
      <c r="F33" s="3">
        <v>21.28</v>
      </c>
      <c r="G33" s="157">
        <v>21.69</v>
      </c>
      <c r="H33" s="148">
        <f>IF(AND(F33=0,G33=0),"diskval.",IF(AND(F33&gt;0,G33&gt;0),MIN(F33:G33),IF(F33&gt;0,F33,G33)))</f>
        <v>21.28</v>
      </c>
      <c r="I33">
        <f>IF(F33+G33=0,1000,H33+((IF(F33&gt;0,F33,100)+IF(G33&gt;0,G33,100))/100000))</f>
        <v>21.280429700000003</v>
      </c>
      <c r="J33" s="348"/>
      <c r="K33" s="35">
        <v>7</v>
      </c>
      <c r="M33" s="35">
        <v>4</v>
      </c>
      <c r="N33" s="88" t="s">
        <v>93</v>
      </c>
      <c r="O33" s="108" t="s">
        <v>65</v>
      </c>
      <c r="P33" s="3">
        <v>16.850000000000001</v>
      </c>
      <c r="Q33" s="85">
        <v>16.46</v>
      </c>
      <c r="R33" s="83">
        <v>16.46</v>
      </c>
    </row>
    <row r="34" spans="1:19" ht="15.75" thickBot="1">
      <c r="A34" s="34">
        <f>RANK(I34,$I$3:$I$72,1)</f>
        <v>32</v>
      </c>
      <c r="C34" s="145">
        <v>20</v>
      </c>
      <c r="D34" s="152" t="str">
        <f>IF(přihlášky!$F$84="X",přihlášky!$E$84,přihlášky!$H$84)</f>
        <v>Rosa Petr</v>
      </c>
      <c r="E34" s="108" t="str">
        <f>Startovky!E23</f>
        <v>ÚO Prachatice</v>
      </c>
      <c r="F34" s="3">
        <v>22.87</v>
      </c>
      <c r="G34" s="157">
        <v>21.31</v>
      </c>
      <c r="H34" s="148">
        <f>IF(AND(F34=0,G34=0),"diskval.",IF(AND(F34&gt;0,G34&gt;0),MIN(F34:G34),IF(F34&gt;0,F34,G34)))</f>
        <v>21.31</v>
      </c>
      <c r="I34">
        <f>IF(F34+G34=0,1000,H34+((IF(F34&gt;0,F34,100)+IF(G34&gt;0,G34,100))/100000))</f>
        <v>21.3104418</v>
      </c>
      <c r="J34" s="348"/>
      <c r="K34" s="35">
        <v>10</v>
      </c>
      <c r="M34" s="35">
        <v>32</v>
      </c>
      <c r="N34" s="90" t="s">
        <v>99</v>
      </c>
      <c r="O34" s="108" t="s">
        <v>65</v>
      </c>
      <c r="P34" s="3">
        <v>16.940000000000001</v>
      </c>
      <c r="Q34" s="85"/>
      <c r="R34" s="83">
        <v>16.940000000000001</v>
      </c>
    </row>
    <row r="35" spans="1:19" ht="15.75" thickBot="1">
      <c r="A35" s="34">
        <f>RANK(I35,$I$3:$I$72,1)</f>
        <v>33</v>
      </c>
      <c r="C35" s="145">
        <v>30</v>
      </c>
      <c r="D35" s="152" t="str">
        <f>IF(přihlášky!$F$34="X",přihlášky!$E$34,přihlášky!$H$34)</f>
        <v>Podzimek Michal</v>
      </c>
      <c r="E35" s="108" t="str">
        <f>Startovky!E33</f>
        <v>ÚO Tábor</v>
      </c>
      <c r="F35" s="3">
        <v>21.6</v>
      </c>
      <c r="G35" s="157"/>
      <c r="H35" s="148">
        <f>IF(AND(F35=0,G35=0),"diskval.",IF(AND(F35&gt;0,G35&gt;0),MIN(F35:G35),IF(F35&gt;0,F35,G35)))</f>
        <v>21.6</v>
      </c>
      <c r="I35">
        <f>IF(F35+G35=0,1000,H35+((IF(F35&gt;0,F35,100)+IF(G35&gt;0,G35,100))/100000))</f>
        <v>21.601216000000001</v>
      </c>
      <c r="J35" s="348"/>
      <c r="K35" s="35">
        <v>13</v>
      </c>
      <c r="M35" s="35">
        <v>46</v>
      </c>
      <c r="N35" s="88" t="s">
        <v>115</v>
      </c>
      <c r="O35" s="108" t="s">
        <v>65</v>
      </c>
      <c r="P35" s="3">
        <v>17.75</v>
      </c>
      <c r="Q35" s="85">
        <v>17.55</v>
      </c>
      <c r="R35" s="83">
        <v>17.55</v>
      </c>
    </row>
    <row r="36" spans="1:19" ht="15.75" thickBot="1">
      <c r="A36" s="34">
        <f>RANK(I36,$I$3:$I$72,1)</f>
        <v>34</v>
      </c>
      <c r="C36" s="145">
        <v>9</v>
      </c>
      <c r="D36" s="152" t="str">
        <f>IF(přihlášky!$F$31="X",přihlášky!$E$31,přihlášky!$H$31)</f>
        <v>Řezáč Milan</v>
      </c>
      <c r="E36" s="108" t="str">
        <f>Startovky!E12</f>
        <v>ÚO Tábor</v>
      </c>
      <c r="F36" s="3">
        <v>22.08</v>
      </c>
      <c r="G36" s="157">
        <v>24.21</v>
      </c>
      <c r="H36" s="148">
        <f>IF(AND(F36=0,G36=0),"diskval.",IF(AND(F36&gt;0,G36&gt;0),MIN(F36:G36),IF(F36&gt;0,F36,G36)))</f>
        <v>22.08</v>
      </c>
      <c r="I36">
        <f>IF(F36+G36=0,1000,H36+((IF(F36&gt;0,F36,100)+IF(G36&gt;0,G36,100))/100000))</f>
        <v>22.080462899999997</v>
      </c>
      <c r="J36" s="349"/>
      <c r="K36" s="36">
        <v>8</v>
      </c>
      <c r="M36" s="36">
        <v>18</v>
      </c>
      <c r="N36" s="178" t="s">
        <v>94</v>
      </c>
      <c r="O36" s="109" t="s">
        <v>65</v>
      </c>
      <c r="P36" s="4">
        <v>18.04</v>
      </c>
      <c r="Q36" s="179">
        <v>16.600000000000001</v>
      </c>
      <c r="R36" s="180">
        <v>16.600000000000001</v>
      </c>
    </row>
    <row r="37" spans="1:19" ht="15.75" thickBot="1">
      <c r="A37" s="34">
        <f>RANK(I37,$I$3:$I$72,1)</f>
        <v>35</v>
      </c>
      <c r="C37" s="145">
        <v>15</v>
      </c>
      <c r="D37" s="152" t="str">
        <f>IF(přihlášky!$F$19="X",přihlášky!$E$19,přihlášky!$H$19)</f>
        <v>Klein Adolf</v>
      </c>
      <c r="E37" s="108" t="str">
        <f>Startovky!E18</f>
        <v>ÚO Český Krumlov</v>
      </c>
      <c r="F37" s="3">
        <v>22.17</v>
      </c>
      <c r="G37" s="157">
        <v>23.27</v>
      </c>
      <c r="H37" s="148">
        <f>IF(AND(F37=0,G37=0),"diskval.",IF(AND(F37&gt;0,G37&gt;0),MIN(F37:G37),IF(F37&gt;0,F37,G37)))</f>
        <v>22.17</v>
      </c>
      <c r="I37">
        <f>IF(F37+G37=0,1000,H37+((IF(F37&gt;0,F37,100)+IF(G37&gt;0,G37,100))/100000))</f>
        <v>22.170454400000001</v>
      </c>
      <c r="J37" s="13" t="s">
        <v>27</v>
      </c>
      <c r="K37" s="91">
        <f>RANK(T13,T10:T16,1)</f>
        <v>1</v>
      </c>
      <c r="R37" s="84">
        <f>SUM(R31:R36)</f>
        <v>98.580000000000013</v>
      </c>
      <c r="S37" s="48" t="s">
        <v>35</v>
      </c>
    </row>
    <row r="38" spans="1:19" ht="15.75" thickBot="1">
      <c r="A38" s="34">
        <f>RANK(I38,$I$3:$I$72,1)</f>
        <v>36</v>
      </c>
      <c r="C38" s="145">
        <v>49</v>
      </c>
      <c r="D38" s="153" t="str">
        <f>IF(přihlášky!$F$101="X",přihlášky!$E$101,přihlášky!$H$101)</f>
        <v>Božka Martin</v>
      </c>
      <c r="E38" s="108" t="str">
        <f>Startovky!E55</f>
        <v>ÚO Strakonice</v>
      </c>
      <c r="F38" s="3">
        <v>22.61</v>
      </c>
      <c r="G38" s="157">
        <v>22.35</v>
      </c>
      <c r="H38" s="148">
        <f>IF(AND(F38=0,G38=0),"diskval.",IF(AND(F38&gt;0,G38&gt;0),MIN(F38:G38),IF(F38&gt;0,F38,G38)))</f>
        <v>22.35</v>
      </c>
      <c r="I38">
        <f>IF(F38+G38=0,1000,H38+((IF(F38&gt;0,F38,100)+IF(G38&gt;0,G38,100))/100000))</f>
        <v>22.350449600000001</v>
      </c>
    </row>
    <row r="39" spans="1:19" ht="15.75" thickBot="1">
      <c r="A39" s="34">
        <f>RANK(I39,$I$3:$I$72,1)</f>
        <v>37</v>
      </c>
      <c r="C39" s="145">
        <v>16</v>
      </c>
      <c r="D39" s="152" t="str">
        <f>IF(přihlášky!$F$32="X",přihlášky!$E$32,přihlášky!$H$32)</f>
        <v>Svatoň Petr</v>
      </c>
      <c r="E39" s="108" t="str">
        <f>Startovky!E19</f>
        <v>ÚO Tábor</v>
      </c>
      <c r="F39" s="3">
        <v>22.6</v>
      </c>
      <c r="G39" s="157">
        <v>23.14</v>
      </c>
      <c r="H39" s="148">
        <f>IF(AND(F39=0,G39=0),"diskval.",IF(AND(F39&gt;0,G39&gt;0),MIN(F39:G39),IF(F39&gt;0,F39,G39)))</f>
        <v>22.6</v>
      </c>
      <c r="I39">
        <f>IF(F39+G39=0,1000,H39+((IF(F39&gt;0,F39,100)+IF(G39&gt;0,G39,100))/100000))</f>
        <v>22.6004574</v>
      </c>
      <c r="K39" s="9"/>
      <c r="M39" s="350" t="str">
        <f>přihlášky!$C$11</f>
        <v>ÚO České Budějovice</v>
      </c>
      <c r="N39" s="351"/>
      <c r="O39" s="351"/>
      <c r="P39" s="351"/>
      <c r="Q39" s="352"/>
    </row>
    <row r="40" spans="1:19" ht="15.75" thickBot="1">
      <c r="A40" s="34">
        <f>RANK(I40,$I$3:$I$72,1)</f>
        <v>38</v>
      </c>
      <c r="C40" s="145">
        <v>27</v>
      </c>
      <c r="D40" s="152" t="str">
        <f>IF(přihlášky!$F$85="X",přihlášky!$E$85,přihlášky!$H$85)</f>
        <v>Kacetl Vít</v>
      </c>
      <c r="E40" s="108" t="str">
        <f>Startovky!E30</f>
        <v>ÚO Prachatice</v>
      </c>
      <c r="F40" s="3">
        <v>23.1</v>
      </c>
      <c r="G40" s="157">
        <v>22.97</v>
      </c>
      <c r="H40" s="148">
        <f>IF(AND(F40=0,G40=0),"diskval.",IF(AND(F40&gt;0,G40&gt;0),MIN(F40:G40),IF(F40&gt;0,F40,G40)))</f>
        <v>22.97</v>
      </c>
      <c r="I40">
        <f>IF(F40+G40=0,1000,H40+((IF(F40&gt;0,F40,100)+IF(G40&gt;0,G40,100))/100000))</f>
        <v>22.9704607</v>
      </c>
      <c r="J40" s="347">
        <v>5</v>
      </c>
      <c r="K40" s="34">
        <v>2</v>
      </c>
      <c r="M40" s="34">
        <v>19</v>
      </c>
      <c r="N40" s="177" t="s">
        <v>68</v>
      </c>
      <c r="O40" s="107" t="s">
        <v>80</v>
      </c>
      <c r="P40" s="81">
        <v>15.52</v>
      </c>
      <c r="Q40" s="87"/>
      <c r="R40" s="82">
        <v>15.52</v>
      </c>
    </row>
    <row r="41" spans="1:19" ht="12.75" customHeight="1" thickBot="1">
      <c r="A41" s="34">
        <f>RANK(I41,$I$3:$I$72,1)</f>
        <v>39</v>
      </c>
      <c r="C41" s="145">
        <v>13</v>
      </c>
      <c r="D41" s="152" t="str">
        <f>IF(přihlášky!$F$83="X",přihlášky!$E$83,přihlášky!$H$83)</f>
        <v>Šustr Jiří</v>
      </c>
      <c r="E41" s="108" t="str">
        <f>Startovky!E16</f>
        <v>ÚO Prachatice</v>
      </c>
      <c r="F41" s="3">
        <v>23.01</v>
      </c>
      <c r="G41" s="157">
        <v>25.63</v>
      </c>
      <c r="H41" s="148">
        <f>IF(AND(F41=0,G41=0),"diskval.",IF(AND(F41&gt;0,G41&gt;0),MIN(F41:G41),IF(F41&gt;0,F41,G41)))</f>
        <v>23.01</v>
      </c>
      <c r="I41">
        <f>IF(F41+G41=0,1000,H41+((IF(F41&gt;0,F41,100)+IF(G41&gt;0,G41,100))/100000))</f>
        <v>23.010486400000001</v>
      </c>
      <c r="J41" s="348"/>
      <c r="K41" s="35">
        <v>5</v>
      </c>
      <c r="M41" s="35">
        <v>33</v>
      </c>
      <c r="N41" s="88" t="s">
        <v>107</v>
      </c>
      <c r="O41" s="108" t="s">
        <v>80</v>
      </c>
      <c r="P41" s="3">
        <v>16.350000000000001</v>
      </c>
      <c r="Q41" s="85">
        <v>15.82</v>
      </c>
      <c r="R41" s="83">
        <v>15.82</v>
      </c>
    </row>
    <row r="42" spans="1:19" ht="15.75" thickBot="1">
      <c r="A42" s="34">
        <f>RANK(I42,$I$3:$I$72,1)</f>
        <v>40</v>
      </c>
      <c r="C42" s="145">
        <v>44</v>
      </c>
      <c r="D42" s="153" t="str">
        <f>IF(přihlášky!$F$36="X",přihlášky!$E$36,přihlášky!$H$36)</f>
        <v>Fišer Ondřej</v>
      </c>
      <c r="E42" s="108" t="str">
        <f>Startovky!E50</f>
        <v>ÚO Tábor</v>
      </c>
      <c r="F42" s="3">
        <v>26.28</v>
      </c>
      <c r="G42" s="157">
        <v>23.06</v>
      </c>
      <c r="H42" s="148">
        <f>IF(AND(F42=0,G42=0),"diskval.",IF(AND(F42&gt;0,G42&gt;0),MIN(F42:G42),IF(F42&gt;0,F42,G42)))</f>
        <v>23.06</v>
      </c>
      <c r="I42">
        <f>IF(F42+G42=0,1000,H42+((IF(F42&gt;0,F42,100)+IF(G42&gt;0,G42,100))/100000))</f>
        <v>23.060493399999999</v>
      </c>
      <c r="J42" s="348"/>
      <c r="K42" s="35">
        <v>9</v>
      </c>
      <c r="M42" s="35">
        <v>26</v>
      </c>
      <c r="N42" s="6" t="s">
        <v>81</v>
      </c>
      <c r="O42" s="108" t="s">
        <v>80</v>
      </c>
      <c r="P42" s="3">
        <v>19.27</v>
      </c>
      <c r="Q42" s="85">
        <v>16.940000000000001</v>
      </c>
      <c r="R42" s="83">
        <v>16.940000000000001</v>
      </c>
    </row>
    <row r="43" spans="1:19" ht="15.75" thickBot="1">
      <c r="A43" s="34">
        <f>RANK(I43,$I$3:$I$72,1)</f>
        <v>41</v>
      </c>
      <c r="C43" s="145">
        <v>29</v>
      </c>
      <c r="D43" s="152" t="str">
        <f>IF(přihlášky!$F$21="X",přihlášky!$E$21,přihlášky!$H$21)</f>
        <v>Kačer Zdeněk</v>
      </c>
      <c r="E43" s="108" t="str">
        <f>Startovky!E32</f>
        <v>ÚO Český Krumlov</v>
      </c>
      <c r="F43" s="3">
        <v>25.57</v>
      </c>
      <c r="G43" s="157">
        <v>23.08</v>
      </c>
      <c r="H43" s="148">
        <f>IF(AND(F43=0,G43=0),"diskval.",IF(AND(F43&gt;0,G43&gt;0),MIN(F43:G43),IF(F43&gt;0,F43,G43)))</f>
        <v>23.08</v>
      </c>
      <c r="I43">
        <f>IF(F43+G43=0,1000,H43+((IF(F43&gt;0,F43,100)+IF(G43&gt;0,G43,100))/100000))</f>
        <v>23.080486499999999</v>
      </c>
      <c r="J43" s="348"/>
      <c r="K43" s="35">
        <v>14</v>
      </c>
      <c r="M43" s="35">
        <v>47</v>
      </c>
      <c r="N43" s="88" t="s">
        <v>108</v>
      </c>
      <c r="O43" s="108" t="s">
        <v>80</v>
      </c>
      <c r="P43" s="3">
        <v>21.76</v>
      </c>
      <c r="Q43" s="85">
        <v>17.91</v>
      </c>
      <c r="R43" s="83">
        <v>17.91</v>
      </c>
    </row>
    <row r="44" spans="1:19" ht="15.75" thickBot="1">
      <c r="A44" s="34">
        <f>RANK(I44,$I$3:$I$72,1)</f>
        <v>42</v>
      </c>
      <c r="C44" s="145">
        <v>1</v>
      </c>
      <c r="D44" s="152" t="str">
        <f>IF(přihlášky!$F$17="X",přihlášky!$E$17,přihlášky!H17)</f>
        <v>Klíma Miloslav</v>
      </c>
      <c r="E44" s="108" t="str">
        <f>Startovky!E4</f>
        <v>ÚO Český Krumlov</v>
      </c>
      <c r="F44" s="3">
        <v>23.14</v>
      </c>
      <c r="G44" s="157">
        <v>25.59</v>
      </c>
      <c r="H44" s="148">
        <f>IF(AND(F44=0,G44=0),"diskval.",IF(AND(F44&gt;0,G44&gt;0),MIN(F44:G44),IF(F44&gt;0,F44,G44)))</f>
        <v>23.14</v>
      </c>
      <c r="I44">
        <f>IF(F44+G44=0,1000,H44+((IF(F44&gt;0,F44,100)+IF(G44&gt;0,G44,100))/100000))</f>
        <v>23.1404873</v>
      </c>
      <c r="J44" s="348"/>
      <c r="K44" s="35">
        <v>16</v>
      </c>
      <c r="M44" s="35">
        <v>5</v>
      </c>
      <c r="N44" s="88" t="s">
        <v>105</v>
      </c>
      <c r="O44" s="108" t="s">
        <v>80</v>
      </c>
      <c r="P44" s="3">
        <v>18.850000000000001</v>
      </c>
      <c r="Q44" s="85">
        <v>19.87</v>
      </c>
      <c r="R44" s="83">
        <v>18.850000000000001</v>
      </c>
    </row>
    <row r="45" spans="1:19" ht="15.75" thickBot="1">
      <c r="A45" s="34">
        <f>RANK(I45,$I$3:$I$72,1)</f>
        <v>43</v>
      </c>
      <c r="C45" s="145">
        <v>36</v>
      </c>
      <c r="D45" s="152" t="str">
        <f>IF(přihlášky!$F$22="X",přihlášky!$E$22,přihlášky!$H$22)</f>
        <v>Dvořák Petr</v>
      </c>
      <c r="E45" s="108" t="str">
        <f>Startovky!E39</f>
        <v>ÚO Český Krumlov</v>
      </c>
      <c r="F45" s="3">
        <v>26.47</v>
      </c>
      <c r="G45" s="157">
        <v>23.22</v>
      </c>
      <c r="H45" s="148">
        <f>IF(AND(F45=0,G45=0),"diskval.",IF(AND(F45&gt;0,G45&gt;0),MIN(F45:G45),IF(F45&gt;0,F45,G45)))</f>
        <v>23.22</v>
      </c>
      <c r="I45">
        <f>IF(F45+G45=0,1000,H45+((IF(F45&gt;0,F45,100)+IF(G45&gt;0,G45,100))/100000))</f>
        <v>23.220496900000001</v>
      </c>
      <c r="J45" s="349"/>
      <c r="K45" s="36">
        <v>20</v>
      </c>
      <c r="M45" s="36">
        <v>40</v>
      </c>
      <c r="N45" s="178" t="s">
        <v>67</v>
      </c>
      <c r="O45" s="109" t="s">
        <v>80</v>
      </c>
      <c r="P45" s="4">
        <v>21.12</v>
      </c>
      <c r="Q45" s="179">
        <v>19.18</v>
      </c>
      <c r="R45" s="180">
        <v>19.18</v>
      </c>
    </row>
    <row r="46" spans="1:19" ht="15.75" thickBot="1">
      <c r="A46" s="34">
        <f>RANK(I46,$I$3:$I$72,1)</f>
        <v>44</v>
      </c>
      <c r="C46" s="145">
        <v>23</v>
      </c>
      <c r="D46" s="152" t="str">
        <f>IF(přihlášky!$F$33="X",přihlášky!$E$33,přihlášky!$H$33)</f>
        <v>Brožek Josef</v>
      </c>
      <c r="E46" s="108" t="str">
        <f>Startovky!E26</f>
        <v>ÚO Tábor</v>
      </c>
      <c r="F46" s="3">
        <v>28.58</v>
      </c>
      <c r="G46" s="157">
        <v>23.25</v>
      </c>
      <c r="H46" s="148">
        <f>IF(AND(F46=0,G46=0),"diskval.",IF(AND(F46&gt;0,G46&gt;0),MIN(F46:G46),IF(F46&gt;0,F46,G46)))</f>
        <v>23.25</v>
      </c>
      <c r="I46">
        <f>IF(F46+G46=0,1000,H46+((IF(F46&gt;0,F46,100)+IF(G46&gt;0,G46,100))/100000))</f>
        <v>23.2505183</v>
      </c>
      <c r="J46" s="13" t="s">
        <v>27</v>
      </c>
      <c r="K46" s="91">
        <f>RANK(T14,T10:T16,1)</f>
        <v>2</v>
      </c>
      <c r="R46" s="84">
        <f>SUM(R40:R45)</f>
        <v>104.22</v>
      </c>
      <c r="S46" s="48" t="s">
        <v>35</v>
      </c>
    </row>
    <row r="47" spans="1:19" ht="15.75" thickBot="1">
      <c r="A47" s="34">
        <f>RANK(I47,$I$3:$I$72,1)</f>
        <v>45</v>
      </c>
      <c r="C47" s="145">
        <v>63</v>
      </c>
      <c r="D47" s="153" t="str">
        <f>IF(přihlášky!$F$103="X",přihlášky!$E$103,přihlášky!$H$103)</f>
        <v>Stibor Jiří (věž jednotlivci)</v>
      </c>
      <c r="E47" s="108" t="str">
        <f>Startovky!E69</f>
        <v>ÚO Strakonice</v>
      </c>
      <c r="F47" s="3">
        <v>23.78</v>
      </c>
      <c r="G47" s="157"/>
      <c r="H47" s="148">
        <f>IF(AND(F47=0,G47=0),"diskval.",IF(AND(F47&gt;0,G47&gt;0),MIN(F47:G47),IF(F47&gt;0,F47,G47)))</f>
        <v>23.78</v>
      </c>
      <c r="I47">
        <f>IF(F47+G47=0,1000,H47+((IF(F47&gt;0,F47,100)+IF(G47&gt;0,G47,100))/100000))</f>
        <v>23.7812378</v>
      </c>
    </row>
    <row r="48" spans="1:19" ht="15.75" thickBot="1">
      <c r="A48" s="34">
        <f>RANK(I48,$I$3:$I$72,1)</f>
        <v>46</v>
      </c>
      <c r="C48" s="145">
        <v>28</v>
      </c>
      <c r="D48" s="152" t="str">
        <f>IF(přihlášky!$F$98="X",přihlášky!$E$98,přihlášky!$H$98)</f>
        <v>Habich Michal</v>
      </c>
      <c r="E48" s="108" t="str">
        <f>Startovky!E31</f>
        <v>ÚO Strakonice</v>
      </c>
      <c r="F48" s="3">
        <v>23.97</v>
      </c>
      <c r="G48" s="157">
        <v>27.06</v>
      </c>
      <c r="H48" s="148">
        <f>IF(AND(F48=0,G48=0),"diskval.",IF(AND(F48&gt;0,G48&gt;0),MIN(F48:G48),IF(F48&gt;0,F48,G48)))</f>
        <v>23.97</v>
      </c>
      <c r="I48">
        <f>IF(F48+G48=0,1000,H48+((IF(F48&gt;0,F48,100)+IF(G48&gt;0,G48,100))/100000))</f>
        <v>23.970510299999997</v>
      </c>
      <c r="K48" s="9"/>
      <c r="M48" s="350" t="str">
        <f>přihlášky!$C$12</f>
        <v>ÚO Prachatice</v>
      </c>
      <c r="N48" s="351"/>
      <c r="O48" s="351"/>
      <c r="P48" s="351"/>
      <c r="Q48" s="352"/>
    </row>
    <row r="49" spans="1:19" ht="15.75" thickBot="1">
      <c r="A49" s="34">
        <f>RANK(I49,$I$3:$I$72,1)</f>
        <v>47</v>
      </c>
      <c r="C49" s="145">
        <v>2</v>
      </c>
      <c r="D49" s="152" t="str">
        <f>IF(přihlášky!$F$30="X",přihlášky!$E$30,přihlášky!$H$30)</f>
        <v>Janovský Martin</v>
      </c>
      <c r="E49" s="108" t="str">
        <f>Startovky!E5</f>
        <v>ÚO Tábor</v>
      </c>
      <c r="F49" s="3">
        <v>26.84</v>
      </c>
      <c r="G49" s="157">
        <v>24.06</v>
      </c>
      <c r="H49" s="148">
        <f>IF(AND(F49=0,G49=0),"diskval.",IF(AND(F49&gt;0,G49&gt;0),MIN(F49:G49),IF(F49&gt;0,F49,G49)))</f>
        <v>24.06</v>
      </c>
      <c r="I49">
        <f>IF(F49+G49=0,1000,H49+((IF(F49&gt;0,F49,100)+IF(G49&gt;0,G49,100))/100000))</f>
        <v>24.060509</v>
      </c>
      <c r="J49" s="347">
        <v>6</v>
      </c>
      <c r="K49" s="34">
        <v>23</v>
      </c>
      <c r="M49" s="34">
        <v>34</v>
      </c>
      <c r="N49" s="177" t="s">
        <v>119</v>
      </c>
      <c r="O49" s="107" t="s">
        <v>63</v>
      </c>
      <c r="P49" s="81">
        <v>20.04</v>
      </c>
      <c r="Q49" s="87"/>
      <c r="R49" s="82">
        <v>20.04</v>
      </c>
    </row>
    <row r="50" spans="1:19" ht="15.75" thickBot="1">
      <c r="A50" s="34">
        <f>RANK(I50,$I$3:$I$72,1)</f>
        <v>48</v>
      </c>
      <c r="C50" s="145">
        <v>22</v>
      </c>
      <c r="D50" s="152" t="str">
        <f>IF(přihlášky!$F$20="X",přihlášky!$E$20,přihlášky!$H$20)</f>
        <v>Šebest Dušan</v>
      </c>
      <c r="E50" s="108" t="str">
        <f>Startovky!E25</f>
        <v>ÚO Český Krumlov</v>
      </c>
      <c r="F50" s="3">
        <v>25.53</v>
      </c>
      <c r="G50" s="157">
        <v>24.59</v>
      </c>
      <c r="H50" s="148">
        <f>IF(AND(F50=0,G50=0),"diskval.",IF(AND(F50&gt;0,G50&gt;0),MIN(F50:G50),IF(F50&gt;0,F50,G50)))</f>
        <v>24.59</v>
      </c>
      <c r="I50">
        <f>IF(F50+G50=0,1000,H50+((IF(F50&gt;0,F50,100)+IF(G50&gt;0,G50,100))/100000))</f>
        <v>24.590501199999999</v>
      </c>
      <c r="J50" s="348"/>
      <c r="K50" s="35">
        <v>28</v>
      </c>
      <c r="M50" s="35">
        <v>6</v>
      </c>
      <c r="N50" s="89" t="s">
        <v>60</v>
      </c>
      <c r="O50" s="108" t="s">
        <v>63</v>
      </c>
      <c r="P50" s="3">
        <v>21.35</v>
      </c>
      <c r="Q50" s="85">
        <v>20.75</v>
      </c>
      <c r="R50" s="83">
        <v>20.75</v>
      </c>
    </row>
    <row r="51" spans="1:19" ht="15.75" thickBot="1">
      <c r="A51" s="34">
        <f>RANK(I51,$I$3:$I$72,1)</f>
        <v>49</v>
      </c>
      <c r="C51" s="145">
        <v>50</v>
      </c>
      <c r="D51" s="153" t="str">
        <f>IF(přihlášky!$F$24="X",přihlášky!$E$24,přihlášky!$H$24)</f>
        <v>Ottenschläger Václav</v>
      </c>
      <c r="E51" s="108" t="str">
        <f>Startovky!E56</f>
        <v>ÚO Český Krumlov</v>
      </c>
      <c r="F51" s="3">
        <v>24.78</v>
      </c>
      <c r="G51" s="157"/>
      <c r="H51" s="148">
        <f>IF(AND(F51=0,G51=0),"diskval.",IF(AND(F51&gt;0,G51&gt;0),MIN(F51:G51),IF(F51&gt;0,F51,G51)))</f>
        <v>24.78</v>
      </c>
      <c r="I51">
        <f>IF(F51+G51=0,1000,H51+((IF(F51&gt;0,F51,100)+IF(G51&gt;0,G51,100))/100000))</f>
        <v>24.781247800000003</v>
      </c>
      <c r="J51" s="348"/>
      <c r="K51" s="35">
        <v>32</v>
      </c>
      <c r="M51" s="35">
        <v>20</v>
      </c>
      <c r="N51" s="88" t="s">
        <v>71</v>
      </c>
      <c r="O51" s="108" t="s">
        <v>63</v>
      </c>
      <c r="P51" s="3">
        <v>22.87</v>
      </c>
      <c r="Q51" s="85">
        <v>21.31</v>
      </c>
      <c r="R51" s="83">
        <v>21.31</v>
      </c>
    </row>
    <row r="52" spans="1:19" ht="15.75" thickBot="1">
      <c r="A52" s="34">
        <f>RANK(I52,$I$3:$I$72,1)</f>
        <v>50</v>
      </c>
      <c r="C52" s="145">
        <v>41</v>
      </c>
      <c r="D52" s="153" t="str">
        <f>IF(přihlášky!$F$87="X",přihlášky!$E$87,přihlášky!$H$87)</f>
        <v>Uhlíř Josef</v>
      </c>
      <c r="E52" s="108" t="str">
        <f>Startovky!E47</f>
        <v>ÚO Prachatice</v>
      </c>
      <c r="F52" s="3">
        <v>25.62</v>
      </c>
      <c r="G52" s="157">
        <v>25.62</v>
      </c>
      <c r="H52" s="148">
        <f>IF(AND(F52=0,G52=0),"diskval.",IF(AND(F52&gt;0,G52&gt;0),MIN(F52:G52),IF(F52&gt;0,F52,G52)))</f>
        <v>25.62</v>
      </c>
      <c r="I52">
        <f>IF(F52+G52=0,1000,H52+((IF(F52&gt;0,F52,100)+IF(G52&gt;0,G52,100))/100000))</f>
        <v>25.620512400000003</v>
      </c>
      <c r="J52" s="348"/>
      <c r="K52" s="35">
        <v>38</v>
      </c>
      <c r="M52" s="35">
        <v>27</v>
      </c>
      <c r="N52" s="90" t="s">
        <v>118</v>
      </c>
      <c r="O52" s="108" t="s">
        <v>63</v>
      </c>
      <c r="P52" s="3">
        <v>23.1</v>
      </c>
      <c r="Q52" s="85">
        <v>22.97</v>
      </c>
      <c r="R52" s="83">
        <v>22.97</v>
      </c>
    </row>
    <row r="53" spans="1:19" ht="15.75" thickBot="1">
      <c r="A53" s="34">
        <f>RANK(I53,$I$3:$I$72,1)</f>
        <v>51</v>
      </c>
      <c r="C53" s="145">
        <v>14</v>
      </c>
      <c r="D53" s="152" t="str">
        <f>IF(přihlášky!$F$96="X",přihlášky!$E$96,přihlášky!$H$96)</f>
        <v>Kreuz Jakub</v>
      </c>
      <c r="E53" s="108" t="str">
        <f>Startovky!E17</f>
        <v>ÚO Strakonice</v>
      </c>
      <c r="F53" s="3">
        <v>25.97</v>
      </c>
      <c r="G53" s="157">
        <v>26.63</v>
      </c>
      <c r="H53" s="148">
        <f>IF(AND(F53=0,G53=0),"diskval.",IF(AND(F53&gt;0,G53&gt;0),MIN(F53:G53),IF(F53&gt;0,F53,G53)))</f>
        <v>25.97</v>
      </c>
      <c r="I53">
        <f>IF(F53+G53=0,1000,H53+((IF(F53&gt;0,F53,100)+IF(G53&gt;0,G53,100))/100000))</f>
        <v>25.970526</v>
      </c>
      <c r="J53" s="348"/>
      <c r="K53" s="35">
        <v>39</v>
      </c>
      <c r="M53" s="35">
        <v>13</v>
      </c>
      <c r="N53" s="88" t="s">
        <v>59</v>
      </c>
      <c r="O53" s="108" t="s">
        <v>63</v>
      </c>
      <c r="P53" s="3">
        <v>23.01</v>
      </c>
      <c r="Q53" s="85">
        <v>25.63</v>
      </c>
      <c r="R53" s="83">
        <v>23.01</v>
      </c>
    </row>
    <row r="54" spans="1:19" ht="15.75" thickBot="1">
      <c r="A54" s="34">
        <f>RANK(I54,$I$3:$I$72,1)</f>
        <v>52</v>
      </c>
      <c r="C54" s="145">
        <v>55</v>
      </c>
      <c r="D54" s="153" t="str">
        <f>IF(přihlášky!$F$89="X",přihlášky!$E$89,přihlášky!$H$89)</f>
        <v>Krotký Václav</v>
      </c>
      <c r="E54" s="108" t="str">
        <f>Startovky!E61</f>
        <v>ÚO Prachatice</v>
      </c>
      <c r="F54" s="3">
        <v>26.36</v>
      </c>
      <c r="G54" s="157"/>
      <c r="H54" s="148">
        <f>IF(AND(F54=0,G54=0),"diskval.",IF(AND(F54&gt;0,G54&gt;0),MIN(F54:G54),IF(F54&gt;0,F54,G54)))</f>
        <v>26.36</v>
      </c>
      <c r="I54">
        <f>IF(F54+G54=0,1000,H54+((IF(F54&gt;0,F54,100)+IF(G54&gt;0,G54,100))/100000))</f>
        <v>26.361263600000001</v>
      </c>
      <c r="J54" s="349"/>
      <c r="K54" s="36">
        <v>50</v>
      </c>
      <c r="M54" s="36">
        <v>41</v>
      </c>
      <c r="N54" s="204" t="s">
        <v>120</v>
      </c>
      <c r="O54" s="109" t="s">
        <v>63</v>
      </c>
      <c r="P54" s="4">
        <v>25.62</v>
      </c>
      <c r="Q54" s="179">
        <v>25.62</v>
      </c>
      <c r="R54" s="180">
        <v>25.62</v>
      </c>
    </row>
    <row r="55" spans="1:19" ht="15.75" thickBot="1">
      <c r="A55" s="34">
        <f>RANK(I55,$I$3:$I$72,1)</f>
        <v>53</v>
      </c>
      <c r="C55" s="145">
        <v>62</v>
      </c>
      <c r="D55" s="153" t="s">
        <v>102</v>
      </c>
      <c r="E55" s="108" t="s">
        <v>47</v>
      </c>
      <c r="F55" s="3">
        <v>26.4</v>
      </c>
      <c r="G55" s="157">
        <v>28.18</v>
      </c>
      <c r="H55" s="148">
        <f>IF(AND(F55=0,G55=0),"diskval.",IF(AND(F55&gt;0,G55&gt;0),MIN(F55:G55),IF(F55&gt;0,F55,G55)))</f>
        <v>26.4</v>
      </c>
      <c r="I55">
        <f>IF(F55+G55=0,1000,H55+((IF(F55&gt;0,F55,100)+IF(G55&gt;0,G55,100))/100000))</f>
        <v>26.4005458</v>
      </c>
      <c r="J55" s="13" t="s">
        <v>27</v>
      </c>
      <c r="K55" s="91">
        <f>RANK(T15,T10:T16,1)</f>
        <v>6</v>
      </c>
      <c r="R55" s="84">
        <f>SUM(R49:R54)</f>
        <v>133.69999999999999</v>
      </c>
      <c r="S55" s="48" t="s">
        <v>35</v>
      </c>
    </row>
    <row r="56" spans="1:19" ht="15.75" thickBot="1">
      <c r="A56" s="34">
        <f>RANK(I56,$I$3:$I$72,1)</f>
        <v>54</v>
      </c>
      <c r="C56" s="145">
        <v>48</v>
      </c>
      <c r="D56" s="153" t="str">
        <f>IF(přihlášky!$F$88="X",přihlášky!$E$88,přihlášky!$H$88)</f>
        <v>Vozandych Petr</v>
      </c>
      <c r="E56" s="108" t="str">
        <f>Startovky!E54</f>
        <v>ÚO Prachatice</v>
      </c>
      <c r="F56" s="3">
        <v>32.630000000000003</v>
      </c>
      <c r="G56" s="157">
        <v>28.75</v>
      </c>
      <c r="H56" s="148">
        <f>IF(AND(F56=0,G56=0),"diskval.",IF(AND(F56&gt;0,G56&gt;0),MIN(F56:G56),IF(F56&gt;0,F56,G56)))</f>
        <v>28.75</v>
      </c>
      <c r="I56">
        <f>IF(F56+G56=0,1000,H56+((IF(F56&gt;0,F56,100)+IF(G56&gt;0,G56,100))/100000))</f>
        <v>28.7506138</v>
      </c>
    </row>
    <row r="57" spans="1:19" ht="15.75" thickBot="1">
      <c r="A57" s="34">
        <f>RANK(I57,$I$3:$I$72,1)</f>
        <v>55</v>
      </c>
      <c r="C57" s="145">
        <v>64</v>
      </c>
      <c r="D57" s="153" t="s">
        <v>103</v>
      </c>
      <c r="E57" s="108" t="s">
        <v>47</v>
      </c>
      <c r="F57" s="3">
        <v>31.03</v>
      </c>
      <c r="G57" s="157">
        <v>30.62</v>
      </c>
      <c r="H57" s="148">
        <f>IF(AND(F57=0,G57=0),"diskval.",IF(AND(F57&gt;0,G57&gt;0),MIN(F57:G57),IF(F57&gt;0,F57,G57)))</f>
        <v>30.62</v>
      </c>
      <c r="I57">
        <f>IF(F57+G57=0,1000,H57+((IF(F57&gt;0,F57,100)+IF(G57&gt;0,G57,100))/100000))</f>
        <v>30.620616500000001</v>
      </c>
      <c r="K57" s="9"/>
      <c r="M57" s="350" t="str">
        <f>přihlášky!$C$13</f>
        <v>ÚO Strakonice</v>
      </c>
      <c r="N57" s="351"/>
      <c r="O57" s="351"/>
      <c r="P57" s="351"/>
      <c r="Q57" s="352"/>
    </row>
    <row r="58" spans="1:19" ht="15.75" thickBot="1">
      <c r="A58" s="34">
        <f>RANK(I58,$I$3:$I$72,1)</f>
        <v>56</v>
      </c>
      <c r="C58" s="145">
        <v>54</v>
      </c>
      <c r="D58" s="153" t="str">
        <f>IF(přihlášky!$F$76="X",přihlášky!$E$76,přihlášky!$H$76)</f>
        <v>Mikoláš Petr</v>
      </c>
      <c r="E58" s="108" t="str">
        <f>Startovky!E60</f>
        <v>ÚO České Budějovice</v>
      </c>
      <c r="F58" s="3">
        <v>31.6</v>
      </c>
      <c r="G58" s="157">
        <v>30.75</v>
      </c>
      <c r="H58" s="148">
        <f>IF(AND(F58=0,G58=0),"diskval.",IF(AND(F58&gt;0,G58&gt;0),MIN(F58:G58),IF(F58&gt;0,F58,G58)))</f>
        <v>30.75</v>
      </c>
      <c r="I58">
        <f>IF(F58+G58=0,1000,H58+((IF(F58&gt;0,F58,100)+IF(G58&gt;0,G58,100))/100000))</f>
        <v>30.7506235</v>
      </c>
      <c r="J58" s="347">
        <v>7</v>
      </c>
      <c r="K58" s="34">
        <v>4</v>
      </c>
      <c r="M58" s="145">
        <v>42</v>
      </c>
      <c r="N58" s="6" t="s">
        <v>58</v>
      </c>
      <c r="O58" s="108" t="s">
        <v>47</v>
      </c>
      <c r="P58" s="3">
        <v>15.61</v>
      </c>
      <c r="Q58" s="157">
        <v>15.58</v>
      </c>
      <c r="R58" s="148">
        <v>15.58</v>
      </c>
    </row>
    <row r="59" spans="1:19" ht="15.75" thickBot="1">
      <c r="A59" s="34">
        <f>RANK(I59,$I$3:$I$72,1)</f>
        <v>57</v>
      </c>
      <c r="C59" s="145">
        <v>43</v>
      </c>
      <c r="D59" s="153" t="str">
        <f>IF(přihlášky!$F$23="X",přihlášky!$E$23,přihlášky!$H$23)</f>
        <v>Smolík Jakub</v>
      </c>
      <c r="E59" s="108" t="str">
        <f>Startovky!E49</f>
        <v>ÚO Český Krumlov</v>
      </c>
      <c r="F59" s="3">
        <v>32.24</v>
      </c>
      <c r="G59" s="157">
        <v>37</v>
      </c>
      <c r="H59" s="148">
        <f>IF(AND(F59=0,G59=0),"diskval.",IF(AND(F59&gt;0,G59&gt;0),MIN(F59:G59),IF(F59&gt;0,F59,G59)))</f>
        <v>32.24</v>
      </c>
      <c r="I59">
        <f>IF(F59+G59=0,1000,H59+((IF(F59&gt;0,F59,100)+IF(G59&gt;0,G59,100))/100000))</f>
        <v>32.2406924</v>
      </c>
      <c r="J59" s="348"/>
      <c r="K59" s="35">
        <v>12</v>
      </c>
      <c r="M59" s="35">
        <v>56</v>
      </c>
      <c r="N59" s="88" t="s">
        <v>83</v>
      </c>
      <c r="O59" s="108" t="s">
        <v>47</v>
      </c>
      <c r="P59" s="3">
        <v>17.440000000000001</v>
      </c>
      <c r="Q59" s="85"/>
      <c r="R59" s="83">
        <v>17.440000000000001</v>
      </c>
    </row>
    <row r="60" spans="1:19" ht="15.75" thickBot="1">
      <c r="A60" s="34">
        <f>RANK(I60,$I$3:$I$72,1)</f>
        <v>58</v>
      </c>
      <c r="C60" s="145">
        <v>57</v>
      </c>
      <c r="D60" s="153" t="str">
        <f>IF(přihlášky!$F$25="X",přihlášky!$E$25,přihlášky!$H$25)</f>
        <v>Böhm Matěj</v>
      </c>
      <c r="E60" s="108" t="str">
        <f>Startovky!E63</f>
        <v>ÚO Český Krumlov</v>
      </c>
      <c r="F60" s="3">
        <v>34.78</v>
      </c>
      <c r="G60" s="157">
        <v>34.68</v>
      </c>
      <c r="H60" s="148">
        <f>IF(AND(F60=0,G60=0),"diskval.",IF(AND(F60&gt;0,G60&gt;0),MIN(F60:G60),IF(F60&gt;0,F60,G60)))</f>
        <v>34.68</v>
      </c>
      <c r="I60">
        <f>IF(F60+G60=0,1000,H60+((IF(F60&gt;0,F60,100)+IF(G60&gt;0,G60,100))/100000))</f>
        <v>34.680694600000002</v>
      </c>
      <c r="J60" s="348"/>
      <c r="K60" s="35">
        <v>19</v>
      </c>
      <c r="M60" s="35">
        <v>21</v>
      </c>
      <c r="N60" s="88" t="s">
        <v>57</v>
      </c>
      <c r="O60" s="108" t="s">
        <v>47</v>
      </c>
      <c r="P60" s="3">
        <v>19.78</v>
      </c>
      <c r="Q60" s="85">
        <v>19.170000000000002</v>
      </c>
      <c r="R60" s="83">
        <v>19.170000000000002</v>
      </c>
    </row>
    <row r="61" spans="1:19" ht="15.75" thickBot="1">
      <c r="A61" s="34">
        <f>RANK(I61,$I$3:$I$72,1)</f>
        <v>59</v>
      </c>
      <c r="C61" s="145">
        <v>12</v>
      </c>
      <c r="D61" s="152" t="str">
        <f>IF(přihlášky!$F$70="X",přihlášky!$E$70,přihlášky!$H$70)</f>
        <v>Nestartuje</v>
      </c>
      <c r="E61" s="108" t="str">
        <f>Startovky!E15</f>
        <v>ÚO České Budějovice</v>
      </c>
      <c r="F61" s="3"/>
      <c r="G61" s="157"/>
      <c r="H61" s="148" t="s">
        <v>134</v>
      </c>
      <c r="I61">
        <f>IF(F61+G61=0,1000,H61+((IF(F61&gt;0,F61,100)+IF(G61&gt;0,G61,100))/100000))</f>
        <v>1000</v>
      </c>
      <c r="J61" s="348"/>
      <c r="K61" s="35">
        <v>18</v>
      </c>
      <c r="M61" s="35">
        <v>7</v>
      </c>
      <c r="N61" s="311" t="s">
        <v>87</v>
      </c>
      <c r="O61" s="108" t="s">
        <v>47</v>
      </c>
      <c r="P61" s="3">
        <v>19.21</v>
      </c>
      <c r="Q61" s="85">
        <v>19.05</v>
      </c>
      <c r="R61" s="83">
        <v>19.05</v>
      </c>
    </row>
    <row r="62" spans="1:19" ht="15.75" thickBot="1">
      <c r="A62" s="34">
        <f>RANK(I62,$I$3:$I$72,1)</f>
        <v>59</v>
      </c>
      <c r="C62" s="145">
        <v>38</v>
      </c>
      <c r="D62" s="153" t="str">
        <f>IF(přihlášky!$F$48="X",přihlášky!$E$48,přihlášky!$H$48)</f>
        <v>Nestartuje</v>
      </c>
      <c r="E62" s="108" t="str">
        <f>Startovky!E44</f>
        <v>ÚO Písek</v>
      </c>
      <c r="F62" s="3"/>
      <c r="G62" s="157"/>
      <c r="H62" s="148" t="str">
        <f>IF(AND(F62=0,G62=0),"diskval.",IF(AND(F62&gt;0,G62&gt;0),MIN(F62:G62),IF(F62&gt;0,F62,G62)))</f>
        <v>diskval.</v>
      </c>
      <c r="I62">
        <f>IF(F62+G62=0,1000,H62+((IF(F62&gt;0,F62,100)+IF(G62&gt;0,G62,100))/100000))</f>
        <v>1000</v>
      </c>
      <c r="J62" s="348"/>
      <c r="K62" s="35">
        <v>21</v>
      </c>
      <c r="M62" s="35">
        <v>35</v>
      </c>
      <c r="N62" s="88" t="s">
        <v>78</v>
      </c>
      <c r="O62" s="108" t="s">
        <v>47</v>
      </c>
      <c r="P62" s="3">
        <v>20.91</v>
      </c>
      <c r="Q62" s="85">
        <v>19.61</v>
      </c>
      <c r="R62" s="83">
        <v>19.61</v>
      </c>
    </row>
    <row r="63" spans="1:19" ht="15.75" thickBot="1">
      <c r="A63" s="34">
        <f>RANK(I63,$I$3:$I$72,1)</f>
        <v>59</v>
      </c>
      <c r="C63" s="145">
        <v>51</v>
      </c>
      <c r="D63" s="153" t="str">
        <f>IF(přihlášky!$F$37="X",přihlášky!$E$37,přihlášky!$H$37)</f>
        <v>Nestartuje</v>
      </c>
      <c r="E63" s="108" t="str">
        <f>Startovky!E57</f>
        <v>ÚO Tábor</v>
      </c>
      <c r="F63" s="3"/>
      <c r="G63" s="157"/>
      <c r="H63" s="148" t="str">
        <f>IF(AND(F63=0,G63=0),"diskval.",IF(AND(F63&gt;0,G63&gt;0),MIN(F63:G63),IF(F63&gt;0,F63,G63)))</f>
        <v>diskval.</v>
      </c>
      <c r="I63">
        <f>IF(F63+G63=0,1000,H63+((IF(F63&gt;0,F63,100)+IF(G63&gt;0,G63,100))/100000))</f>
        <v>1000</v>
      </c>
      <c r="J63" s="349"/>
      <c r="K63" s="36">
        <v>36</v>
      </c>
      <c r="M63" s="36">
        <v>49</v>
      </c>
      <c r="N63" s="178" t="s">
        <v>100</v>
      </c>
      <c r="O63" s="109" t="s">
        <v>47</v>
      </c>
      <c r="P63" s="4">
        <v>22.61</v>
      </c>
      <c r="Q63" s="179">
        <v>22.35</v>
      </c>
      <c r="R63" s="180">
        <v>22.35</v>
      </c>
    </row>
    <row r="64" spans="1:19" ht="15.75" thickBot="1">
      <c r="A64" s="34">
        <f>RANK(I64,$I$3:$I$72,1)</f>
        <v>59</v>
      </c>
      <c r="C64" s="145">
        <v>58</v>
      </c>
      <c r="D64" s="153" t="str">
        <f>IF(přihlášky!$F$38="X",přihlášky!$E$38,přihlášky!$H$38)</f>
        <v>Nestartuje</v>
      </c>
      <c r="E64" s="108" t="str">
        <f>Startovky!E64</f>
        <v>ÚO Tábor</v>
      </c>
      <c r="F64" s="3"/>
      <c r="G64" s="157"/>
      <c r="H64" s="148" t="str">
        <f>IF(AND(F64=0,G64=0),"diskval.",IF(AND(F64&gt;0,G64&gt;0),MIN(F64:G64),IF(F64&gt;0,F64,G64)))</f>
        <v>diskval.</v>
      </c>
      <c r="I64">
        <f>IF(F64+G64=0,1000,H64+((IF(F64&gt;0,F64,100)+IF(G64&gt;0,G64,100))/100000))</f>
        <v>1000</v>
      </c>
      <c r="J64" s="13" t="s">
        <v>27</v>
      </c>
      <c r="K64" s="91">
        <f>RANK(T16,T10:T16,1)</f>
        <v>3</v>
      </c>
      <c r="R64" s="84">
        <f>SUM(R58:R63)</f>
        <v>113.20000000000002</v>
      </c>
      <c r="S64" s="48" t="s">
        <v>35</v>
      </c>
    </row>
    <row r="65" spans="1:19" ht="15.75" thickBot="1">
      <c r="A65" s="34">
        <f>RANK(I65,$I$3:$I$72,1)</f>
        <v>59</v>
      </c>
      <c r="C65" s="145">
        <v>59</v>
      </c>
      <c r="D65" s="153" t="str">
        <f>IF(přihlášky!$F$51="X",přihlášky!$E$51,přihlášky!$H$51)</f>
        <v>Nestartuje</v>
      </c>
      <c r="E65" s="108" t="str">
        <f>Startovky!E65</f>
        <v>ÚO Písek</v>
      </c>
      <c r="F65" s="3"/>
      <c r="G65" s="157"/>
      <c r="H65" s="148" t="str">
        <f>IF(AND(F65=0,G65=0),"diskval.",IF(AND(F65&gt;0,G65&gt;0),MIN(F65:G65),IF(F65&gt;0,F65,G65)))</f>
        <v>diskval.</v>
      </c>
      <c r="I65">
        <f>IF(F65+G65=0,1000,H65+((IF(F65&gt;0,F65,100)+IF(G65&gt;0,G65,100))/100000))</f>
        <v>1000</v>
      </c>
      <c r="M65" s="357" t="s">
        <v>44</v>
      </c>
      <c r="N65" s="358"/>
      <c r="O65" s="358"/>
      <c r="P65" s="358"/>
      <c r="Q65" s="358"/>
      <c r="R65" s="358"/>
      <c r="S65" s="358"/>
    </row>
    <row r="66" spans="1:19" ht="12.75" customHeight="1" thickBot="1">
      <c r="A66" s="34">
        <f>RANK(I66,$I$3:$I$72,1)</f>
        <v>59</v>
      </c>
      <c r="C66" s="145">
        <v>60</v>
      </c>
      <c r="D66" s="153" t="str">
        <f>IF(přihlášky!$F$64="X",přihlášky!$E$64,přihlášky!$H$64)</f>
        <v>Nestartuje</v>
      </c>
      <c r="E66" s="108" t="str">
        <f>Startovky!E66</f>
        <v>ÚO Jindřichův Hradec</v>
      </c>
      <c r="F66" s="3"/>
      <c r="G66" s="157"/>
      <c r="H66" s="148" t="str">
        <f>IF(AND(F66=0,G66=0),"diskval.",IF(AND(F66&gt;0,G66&gt;0),MIN(F66:G66),IF(F66&gt;0,F66,G66)))</f>
        <v>diskval.</v>
      </c>
      <c r="I66">
        <f>IF(F66+G66=0,1000,H66+((IF(F66&gt;0,F66,100)+IF(G66&gt;0,G66,100))/100000))</f>
        <v>1000</v>
      </c>
      <c r="M66" s="358"/>
      <c r="N66" s="358"/>
      <c r="O66" s="358"/>
      <c r="P66" s="358"/>
      <c r="Q66" s="358"/>
      <c r="R66" s="358"/>
      <c r="S66" s="358"/>
    </row>
    <row r="67" spans="1:19" ht="15.75" thickBot="1">
      <c r="A67" s="34">
        <f>RANK(I67,$I$3:$I$72,1)</f>
        <v>59</v>
      </c>
      <c r="C67" s="145">
        <v>61</v>
      </c>
      <c r="D67" s="155" t="str">
        <f>IF(přihlášky!$F$77="X",přihlášky!$E$77,přihlášky!$H$77)</f>
        <v>Nestartuje</v>
      </c>
      <c r="E67" s="108" t="str">
        <f>Startovky!E67</f>
        <v>ÚO České Budějovice</v>
      </c>
      <c r="F67" s="3"/>
      <c r="G67" s="157"/>
      <c r="H67" s="148" t="str">
        <f>IF(AND(F67=0,G67=0),"diskval.",IF(AND(F67&gt;0,G67&gt;0),MIN(F67:G67),IF(F67&gt;0,F67,G67)))</f>
        <v>diskval.</v>
      </c>
      <c r="I67">
        <f>IF(F67+G67=0,1000,H67+((IF(F67&gt;0,F67,100)+IF(G67&gt;0,G67,100))/100000))</f>
        <v>1000</v>
      </c>
      <c r="M67" s="358"/>
      <c r="N67" s="358"/>
      <c r="O67" s="358"/>
      <c r="P67" s="358"/>
      <c r="Q67" s="358"/>
      <c r="R67" s="358"/>
      <c r="S67" s="358"/>
    </row>
    <row r="68" spans="1:19" ht="15.75" thickBot="1">
      <c r="A68" s="34">
        <f>RANK(I68,$I$3:$I$72,1)</f>
        <v>59</v>
      </c>
      <c r="C68" s="145">
        <v>65</v>
      </c>
      <c r="D68" s="153" t="str">
        <f>IF(přihlášky!$F$39="X",přihlášky!$E$39,přihlášky!$H$39)</f>
        <v>Nestartuje</v>
      </c>
      <c r="E68" s="108" t="str">
        <f>Startovky!E71</f>
        <v>ÚO Tábor</v>
      </c>
      <c r="F68" s="3"/>
      <c r="G68" s="157"/>
      <c r="H68" s="148" t="str">
        <f>IF(AND(F68=0,G68=0),"diskval.",IF(AND(F68&gt;0,G68&gt;0),MIN(F68:G68),IF(F68&gt;0,F68,G68)))</f>
        <v>diskval.</v>
      </c>
      <c r="I68">
        <f>IF(F68+G68=0,1000,H68+((IF(F68&gt;0,F68,100)+IF(G68&gt;0,G68,100))/100000))</f>
        <v>1000</v>
      </c>
      <c r="M68" s="358"/>
      <c r="N68" s="358"/>
      <c r="O68" s="358"/>
      <c r="P68" s="358"/>
      <c r="Q68" s="358"/>
      <c r="R68" s="358"/>
      <c r="S68" s="358"/>
    </row>
    <row r="69" spans="1:19" ht="15.75" thickBot="1">
      <c r="A69" s="34">
        <f>RANK(I69,$I$3:$I$72,1)</f>
        <v>59</v>
      </c>
      <c r="C69" s="145">
        <v>67</v>
      </c>
      <c r="D69" s="153" t="str">
        <f>IF(přihlášky!$F$65="X",přihlášky!$E$65,přihlášky!$H$65)</f>
        <v>Nestartuje</v>
      </c>
      <c r="E69" s="108" t="str">
        <f>Startovky!E73</f>
        <v>ÚO Jindřichův Hradec</v>
      </c>
      <c r="F69" s="3"/>
      <c r="G69" s="157"/>
      <c r="H69" s="148" t="str">
        <f>IF(AND(F69=0,G69=0),"diskval.",IF(AND(F69&gt;0,G69&gt;0),MIN(F69:G69),IF(F69&gt;0,F69,G69)))</f>
        <v>diskval.</v>
      </c>
      <c r="I69">
        <f>IF(F69+G69=0,1000,H69+((IF(F69&gt;0,F69,100)+IF(G69&gt;0,G69,100))/100000))</f>
        <v>1000</v>
      </c>
      <c r="M69" s="358"/>
      <c r="N69" s="358"/>
      <c r="O69" s="358"/>
      <c r="P69" s="358"/>
      <c r="Q69" s="358"/>
      <c r="R69" s="358"/>
      <c r="S69" s="358"/>
    </row>
    <row r="70" spans="1:19" ht="15.75" thickBot="1">
      <c r="A70" s="34">
        <f>RANK(I70,$I$3:$I$72,1)</f>
        <v>59</v>
      </c>
      <c r="C70" s="145">
        <v>68</v>
      </c>
      <c r="D70" s="153" t="str">
        <f>IF(přihlášky!$F$78="X",přihlášky!$E$78,přihlášky!$H$78)</f>
        <v>Nestartuje</v>
      </c>
      <c r="E70" s="108" t="str">
        <f>Startovky!E74</f>
        <v>ÚO České Budějovice</v>
      </c>
      <c r="F70" s="3"/>
      <c r="G70" s="157"/>
      <c r="H70" s="148" t="str">
        <f>IF(AND(F70=0,G70=0),"diskval.",IF(AND(F70&gt;0,G70&gt;0),MIN(F70:G70),IF(F70&gt;0,F70,G70)))</f>
        <v>diskval.</v>
      </c>
      <c r="I70">
        <f>IF(F70+G70=0,1000,H70+((IF(F70&gt;0,F70,100)+IF(G70&gt;0,G70,100))/100000))</f>
        <v>1000</v>
      </c>
      <c r="M70" s="358"/>
      <c r="N70" s="358"/>
      <c r="O70" s="358"/>
      <c r="P70" s="358"/>
      <c r="Q70" s="358"/>
      <c r="R70" s="358"/>
      <c r="S70" s="358"/>
    </row>
    <row r="71" spans="1:19" ht="15.75" thickBot="1">
      <c r="A71" s="34">
        <f>RANK(I71,$I$3:$I$72,1)</f>
        <v>59</v>
      </c>
      <c r="C71" s="145">
        <v>69</v>
      </c>
      <c r="D71" s="153" t="str">
        <f>IF(přihlášky!$F$91="X",přihlášky!$E$91,přihlášky!$H$91)</f>
        <v>Nestartuje</v>
      </c>
      <c r="E71" s="108" t="str">
        <f>Startovky!E75</f>
        <v>ÚO Prachatice</v>
      </c>
      <c r="F71" s="3"/>
      <c r="G71" s="157"/>
      <c r="H71" s="148" t="str">
        <f>IF(AND(F71=0,G71=0),"diskval.",IF(AND(F71&gt;0,G71&gt;0),MIN(F71:G71),IF(F71&gt;0,F71,G71)))</f>
        <v>diskval.</v>
      </c>
      <c r="I71">
        <f>IF(F71+G71=0,1000,H71+((IF(F71&gt;0,F71,100)+IF(G71&gt;0,G71,100))/100000))</f>
        <v>1000</v>
      </c>
      <c r="M71" s="358"/>
      <c r="N71" s="358"/>
      <c r="O71" s="358"/>
      <c r="P71" s="358"/>
      <c r="Q71" s="358"/>
      <c r="R71" s="358"/>
      <c r="S71" s="358"/>
    </row>
    <row r="72" spans="1:19" ht="15.75" thickBot="1">
      <c r="A72" s="34">
        <f>RANK(I72,$I$3:$I$72,1)</f>
        <v>59</v>
      </c>
      <c r="C72" s="146">
        <v>70</v>
      </c>
      <c r="D72" s="153" t="str">
        <f>IF(přihlášky!$F$91="X",přihlášky!$E$91,přihlášky!$H$91)</f>
        <v>Nestartuje</v>
      </c>
      <c r="E72" s="109" t="str">
        <f>Startovky!E76</f>
        <v>ÚO Strakonice</v>
      </c>
      <c r="F72" s="3"/>
      <c r="G72" s="315"/>
      <c r="H72" s="149" t="str">
        <f>IF(AND(F72=0,G72=0),"diskval.",IF(AND(F72&gt;0,G72&gt;0),MIN(F72:G72),IF(F72&gt;0,F72,G72)))</f>
        <v>diskval.</v>
      </c>
      <c r="I72">
        <f>IF(F72+G72=0,1000,H72+((IF(F72&gt;0,F72,100)+IF(G72&gt;0,G72,100))/100000))</f>
        <v>1000</v>
      </c>
      <c r="M72" s="358"/>
      <c r="N72" s="358"/>
      <c r="O72" s="358"/>
      <c r="P72" s="358"/>
      <c r="Q72" s="358"/>
      <c r="R72" s="358"/>
      <c r="S72" s="358"/>
    </row>
  </sheetData>
  <sortState ref="A3:I60">
    <sortCondition ref="I3:I60"/>
  </sortState>
  <mergeCells count="17">
    <mergeCell ref="M65:S72"/>
    <mergeCell ref="M21:Q21"/>
    <mergeCell ref="M30:Q30"/>
    <mergeCell ref="M39:Q39"/>
    <mergeCell ref="M48:Q48"/>
    <mergeCell ref="J58:J63"/>
    <mergeCell ref="M12:Q12"/>
    <mergeCell ref="C1:H1"/>
    <mergeCell ref="P2:Q2"/>
    <mergeCell ref="M57:Q57"/>
    <mergeCell ref="M3:Q3"/>
    <mergeCell ref="J4:J9"/>
    <mergeCell ref="J13:J18"/>
    <mergeCell ref="J22:J27"/>
    <mergeCell ref="J31:J36"/>
    <mergeCell ref="J40:J45"/>
    <mergeCell ref="J49:J54"/>
  </mergeCells>
  <pageMargins left="0.23622047244094491" right="0.23622047244094491" top="0.74803149606299213" bottom="0.74803149606299213" header="0.31496062992125984" footer="0.31496062992125984"/>
  <pageSetup paperSize="9" scale="96" orientation="portrait" horizontalDpi="4294967293" r:id="rId1"/>
  <rowBreaks count="1" manualBreakCount="1">
    <brk id="37" max="18" man="1"/>
  </rowBreaks>
  <colBreaks count="2" manualBreakCount="2">
    <brk id="8" max="71" man="1"/>
    <brk id="9" max="71" man="1"/>
  </colBreaks>
</worksheet>
</file>

<file path=xl/worksheets/sheet2.xml><?xml version="1.0" encoding="utf-8"?>
<worksheet xmlns="http://schemas.openxmlformats.org/spreadsheetml/2006/main" xmlns:r="http://schemas.openxmlformats.org/officeDocument/2006/relationships">
  <dimension ref="A1:V72"/>
  <sheetViews>
    <sheetView view="pageBreakPreview" zoomScaleSheetLayoutView="100" workbookViewId="0">
      <selection activeCell="D12" sqref="D12"/>
    </sheetView>
  </sheetViews>
  <sheetFormatPr defaultRowHeight="12.75"/>
  <cols>
    <col min="1" max="1" width="9.140625" style="49"/>
    <col min="2" max="2" width="0.85546875" style="49" customWidth="1"/>
    <col min="3" max="3" width="6.42578125" style="49" customWidth="1"/>
    <col min="4" max="4" width="31.5703125" style="49" customWidth="1"/>
    <col min="5" max="5" width="19.5703125" style="49" customWidth="1"/>
    <col min="6" max="7" width="9.140625" style="49"/>
    <col min="8" max="8" width="9.85546875" style="49" customWidth="1"/>
    <col min="9" max="9" width="9.140625" style="49" hidden="1" customWidth="1"/>
    <col min="10" max="10" width="12" style="49" bestFit="1" customWidth="1"/>
    <col min="11" max="11" width="9.140625" style="49"/>
    <col min="12" max="12" width="0.85546875" style="49" customWidth="1"/>
    <col min="13" max="13" width="9.140625" style="49"/>
    <col min="14" max="14" width="18.42578125" style="49" customWidth="1"/>
    <col min="15" max="15" width="15.42578125" style="49" customWidth="1"/>
    <col min="16" max="17" width="9.140625" style="49"/>
    <col min="18" max="18" width="9.85546875" style="49" customWidth="1"/>
    <col min="19" max="19" width="11" style="49" customWidth="1"/>
    <col min="20" max="20" width="9.140625" style="49" customWidth="1"/>
    <col min="21" max="16384" width="9.140625" style="49"/>
  </cols>
  <sheetData>
    <row r="1" spans="1:22" ht="21" thickBot="1">
      <c r="A1"/>
      <c r="B1"/>
      <c r="C1" s="353" t="s">
        <v>24</v>
      </c>
      <c r="D1" s="354"/>
      <c r="E1" s="354"/>
      <c r="F1" s="354"/>
      <c r="G1" s="354"/>
      <c r="H1" s="355"/>
      <c r="I1"/>
      <c r="J1"/>
      <c r="K1"/>
      <c r="L1"/>
      <c r="M1"/>
      <c r="N1"/>
      <c r="O1"/>
      <c r="P1"/>
      <c r="Q1"/>
      <c r="R1"/>
      <c r="S1"/>
    </row>
    <row r="2" spans="1:22" ht="39" customHeight="1" thickBot="1">
      <c r="A2" s="19" t="s">
        <v>1</v>
      </c>
      <c r="B2"/>
      <c r="C2" s="5" t="s">
        <v>10</v>
      </c>
      <c r="D2" s="5" t="s">
        <v>0</v>
      </c>
      <c r="E2" s="150" t="s">
        <v>2</v>
      </c>
      <c r="F2" s="151" t="s">
        <v>6</v>
      </c>
      <c r="G2" s="5" t="s">
        <v>7</v>
      </c>
      <c r="H2" s="15" t="s">
        <v>8</v>
      </c>
      <c r="I2" s="171" t="s">
        <v>73</v>
      </c>
      <c r="J2"/>
      <c r="K2"/>
      <c r="L2"/>
      <c r="M2"/>
      <c r="N2"/>
      <c r="O2"/>
      <c r="P2" s="356"/>
      <c r="Q2" s="356"/>
      <c r="R2"/>
      <c r="S2"/>
    </row>
    <row r="3" spans="1:22" ht="15.75" thickBot="1">
      <c r="A3" s="34">
        <f t="shared" ref="A3:A34" si="0">RANK(I3,$I$3:$I$72,1)</f>
        <v>1</v>
      </c>
      <c r="B3"/>
      <c r="C3" s="7">
        <v>42</v>
      </c>
      <c r="D3" s="118" t="str">
        <f>IF(přihlášky!$G$100="X",přihlášky!$E$100,přihlášky!$H$100)</f>
        <v>Pěnča Ivan</v>
      </c>
      <c r="E3" s="107" t="str">
        <f>Startovky!E48</f>
        <v>ÚO Strakonice</v>
      </c>
      <c r="F3" s="81">
        <v>17.440000000000001</v>
      </c>
      <c r="G3" s="87">
        <v>16.87</v>
      </c>
      <c r="H3" s="82">
        <f t="shared" ref="H3:H34" si="1">IF(AND(F3=0,G3=0),"diskval.",IF(AND(F3&gt;0,G3&gt;0),MIN(F3:G3),IF(F3&gt;0,F3,G3)))</f>
        <v>16.87</v>
      </c>
      <c r="I3">
        <f t="shared" ref="I3:I34" si="2">IF(F3+G3=0,1000,H3+((IF(F3&gt;0,F3,100)+IF(G3&gt;0,G3,100))/100000))</f>
        <v>16.870343099999999</v>
      </c>
      <c r="J3"/>
      <c r="K3" s="9"/>
      <c r="L3"/>
      <c r="M3" s="350" t="str">
        <f>přihlášky!$C$7</f>
        <v>ÚO Český Krumlov</v>
      </c>
      <c r="N3" s="351"/>
      <c r="O3" s="351"/>
      <c r="P3" s="351"/>
      <c r="Q3" s="352"/>
      <c r="R3"/>
      <c r="S3"/>
    </row>
    <row r="4" spans="1:22" ht="12.75" customHeight="1">
      <c r="A4" s="35">
        <f t="shared" si="0"/>
        <v>2</v>
      </c>
      <c r="B4"/>
      <c r="C4" s="145">
        <v>53</v>
      </c>
      <c r="D4" s="153" t="str">
        <f>IF(přihlášky!$G$63="X",přihlášky!$E$63,přihlášky!$H$63)</f>
        <v>Huml Ondřej</v>
      </c>
      <c r="E4" s="108" t="str">
        <f>Startovky!E59</f>
        <v>ÚO Jindřichův Hradec</v>
      </c>
      <c r="F4" s="3">
        <v>17.91</v>
      </c>
      <c r="G4" s="85">
        <v>17.14</v>
      </c>
      <c r="H4" s="83">
        <f t="shared" si="1"/>
        <v>17.14</v>
      </c>
      <c r="I4">
        <f t="shared" si="2"/>
        <v>17.1403505</v>
      </c>
      <c r="J4" s="347">
        <v>1</v>
      </c>
      <c r="K4" s="34">
        <v>19</v>
      </c>
      <c r="L4"/>
      <c r="M4" s="34">
        <v>15</v>
      </c>
      <c r="N4" s="310" t="s">
        <v>126</v>
      </c>
      <c r="O4" s="107" t="s">
        <v>64</v>
      </c>
      <c r="P4" s="81">
        <v>19.77</v>
      </c>
      <c r="Q4" s="87">
        <v>21.88</v>
      </c>
      <c r="R4" s="82">
        <v>19.77</v>
      </c>
      <c r="S4"/>
    </row>
    <row r="5" spans="1:22" ht="12.75" customHeight="1">
      <c r="A5" s="35">
        <f t="shared" si="0"/>
        <v>3</v>
      </c>
      <c r="B5"/>
      <c r="C5" s="145">
        <v>52</v>
      </c>
      <c r="D5" s="154" t="str">
        <f>IF(přihlášky!$G$50="X",přihlášky!$E$50,přihlášky!$H$50)</f>
        <v>Lučanský Patrik</v>
      </c>
      <c r="E5" s="108" t="str">
        <f>Startovky!E58</f>
        <v>ÚO Písek</v>
      </c>
      <c r="F5" s="3">
        <v>20.55</v>
      </c>
      <c r="G5" s="85">
        <v>17.829999999999998</v>
      </c>
      <c r="H5" s="83">
        <f t="shared" si="1"/>
        <v>17.829999999999998</v>
      </c>
      <c r="I5">
        <f t="shared" si="2"/>
        <v>17.8303838</v>
      </c>
      <c r="J5" s="348"/>
      <c r="K5" s="35">
        <v>23</v>
      </c>
      <c r="L5"/>
      <c r="M5" s="35">
        <v>1</v>
      </c>
      <c r="N5" s="88" t="s">
        <v>124</v>
      </c>
      <c r="O5" s="108" t="s">
        <v>64</v>
      </c>
      <c r="P5" s="3">
        <v>20.010000000000002</v>
      </c>
      <c r="Q5" s="85">
        <v>20.52</v>
      </c>
      <c r="R5" s="83">
        <v>20.010000000000002</v>
      </c>
      <c r="S5"/>
    </row>
    <row r="6" spans="1:22" ht="12.75" customHeight="1">
      <c r="A6" s="35">
        <f t="shared" si="0"/>
        <v>4</v>
      </c>
      <c r="B6"/>
      <c r="C6" s="145">
        <v>46</v>
      </c>
      <c r="D6" s="153" t="str">
        <f>IF(přihlášky!$G$62="X",přihlášky!$E$62,přihlášky!$H$62)</f>
        <v>Bašta Vojtěch</v>
      </c>
      <c r="E6" s="108" t="str">
        <f>Startovky!E52</f>
        <v>ÚO Jindřichův Hradec</v>
      </c>
      <c r="F6" s="3">
        <v>18.48</v>
      </c>
      <c r="G6" s="85">
        <v>18.11</v>
      </c>
      <c r="H6" s="83">
        <f t="shared" si="1"/>
        <v>18.11</v>
      </c>
      <c r="I6">
        <f t="shared" si="2"/>
        <v>18.110365899999998</v>
      </c>
      <c r="J6" s="348"/>
      <c r="K6" s="35">
        <v>26</v>
      </c>
      <c r="L6"/>
      <c r="M6" s="35">
        <v>43</v>
      </c>
      <c r="N6" s="325" t="s">
        <v>130</v>
      </c>
      <c r="O6" s="108" t="s">
        <v>64</v>
      </c>
      <c r="P6" s="3">
        <v>20.100000000000001</v>
      </c>
      <c r="Q6" s="85"/>
      <c r="R6" s="83">
        <v>20.100000000000001</v>
      </c>
      <c r="S6"/>
    </row>
    <row r="7" spans="1:22" ht="12.75" customHeight="1">
      <c r="A7" s="35">
        <f t="shared" si="0"/>
        <v>5</v>
      </c>
      <c r="B7"/>
      <c r="C7" s="145">
        <v>19</v>
      </c>
      <c r="D7" s="152" t="str">
        <f>IF(přihlášky!$G$71="X",přihlášky!$E$71,přihlášky!$H$71)</f>
        <v>Ježek Jan</v>
      </c>
      <c r="E7" s="108" t="str">
        <f>Startovky!E22</f>
        <v>ÚO České Budějovice</v>
      </c>
      <c r="F7" s="3">
        <v>18.16</v>
      </c>
      <c r="G7" s="85">
        <v>19.41</v>
      </c>
      <c r="H7" s="83">
        <f t="shared" si="1"/>
        <v>18.16</v>
      </c>
      <c r="I7">
        <f t="shared" si="2"/>
        <v>18.160375699999999</v>
      </c>
      <c r="J7" s="348"/>
      <c r="K7" s="35">
        <v>27</v>
      </c>
      <c r="L7"/>
      <c r="M7" s="35">
        <v>36</v>
      </c>
      <c r="N7" s="311" t="s">
        <v>129</v>
      </c>
      <c r="O7" s="108" t="s">
        <v>64</v>
      </c>
      <c r="P7" s="3">
        <v>22.94</v>
      </c>
      <c r="Q7" s="85">
        <v>20.190000000000001</v>
      </c>
      <c r="R7" s="83">
        <v>20.190000000000001</v>
      </c>
      <c r="S7"/>
    </row>
    <row r="8" spans="1:22" ht="12.75" customHeight="1">
      <c r="A8" s="35">
        <f t="shared" si="0"/>
        <v>6</v>
      </c>
      <c r="B8"/>
      <c r="C8" s="145">
        <v>32</v>
      </c>
      <c r="D8" s="152" t="str">
        <f>IF(přihlášky!$G$60="X",přihlášky!$E$60,přihlášky!$H$60)</f>
        <v>Kučera Jan</v>
      </c>
      <c r="E8" s="108" t="str">
        <f>Startovky!E35</f>
        <v>ÚO Jindřichův Hradec</v>
      </c>
      <c r="F8" s="3">
        <v>18.260000000000002</v>
      </c>
      <c r="G8" s="85"/>
      <c r="H8" s="83">
        <f t="shared" si="1"/>
        <v>18.260000000000002</v>
      </c>
      <c r="I8">
        <f t="shared" si="2"/>
        <v>18.261182600000001</v>
      </c>
      <c r="J8" s="348"/>
      <c r="K8" s="35">
        <v>29</v>
      </c>
      <c r="L8"/>
      <c r="M8" s="145">
        <v>50</v>
      </c>
      <c r="N8" s="313" t="s">
        <v>131</v>
      </c>
      <c r="O8" s="108" t="s">
        <v>64</v>
      </c>
      <c r="P8" s="3">
        <v>21.75</v>
      </c>
      <c r="Q8" s="85">
        <v>20.440000000000001</v>
      </c>
      <c r="R8" s="83">
        <v>20.440000000000001</v>
      </c>
      <c r="S8"/>
    </row>
    <row r="9" spans="1:22" ht="13.5" customHeight="1" thickBot="1">
      <c r="A9" s="35">
        <f t="shared" si="0"/>
        <v>7</v>
      </c>
      <c r="B9"/>
      <c r="C9" s="145">
        <v>33</v>
      </c>
      <c r="D9" s="152" t="str">
        <f>IF(přihlášky!$G$73="X",přihlášky!$E$73,přihlášky!$H$73)</f>
        <v>Čada Milan</v>
      </c>
      <c r="E9" s="108" t="str">
        <f>Startovky!E36</f>
        <v>ÚO České Budějovice</v>
      </c>
      <c r="F9" s="3">
        <v>18.600000000000001</v>
      </c>
      <c r="G9" s="85">
        <v>18.45</v>
      </c>
      <c r="H9" s="83">
        <f t="shared" si="1"/>
        <v>18.45</v>
      </c>
      <c r="I9">
        <f t="shared" si="2"/>
        <v>18.450370499999998</v>
      </c>
      <c r="J9" s="349"/>
      <c r="K9" s="35">
        <v>35</v>
      </c>
      <c r="L9"/>
      <c r="M9" s="145">
        <v>8</v>
      </c>
      <c r="N9" s="6" t="s">
        <v>125</v>
      </c>
      <c r="O9" s="108" t="s">
        <v>64</v>
      </c>
      <c r="P9" s="3"/>
      <c r="Q9" s="85">
        <v>20.91</v>
      </c>
      <c r="R9" s="83">
        <v>20.91</v>
      </c>
      <c r="S9"/>
      <c r="T9" s="49" t="s">
        <v>72</v>
      </c>
      <c r="V9"/>
    </row>
    <row r="10" spans="1:22" ht="15.75" thickBot="1">
      <c r="A10" s="35">
        <f t="shared" si="0"/>
        <v>8</v>
      </c>
      <c r="B10"/>
      <c r="C10" s="145">
        <v>34</v>
      </c>
      <c r="D10" s="152" t="str">
        <f>IF(přihlášky!$G$86="X",přihlášky!$E$86,přihlášky!$H$86)</f>
        <v>Študlar Petr</v>
      </c>
      <c r="E10" s="108" t="str">
        <f>Startovky!E37</f>
        <v>ÚO Prachatice</v>
      </c>
      <c r="F10" s="3">
        <v>22.06</v>
      </c>
      <c r="G10" s="85">
        <v>18.62</v>
      </c>
      <c r="H10" s="83">
        <f t="shared" si="1"/>
        <v>18.62</v>
      </c>
      <c r="I10">
        <f t="shared" si="2"/>
        <v>18.620406800000001</v>
      </c>
      <c r="J10" s="13" t="s">
        <v>27</v>
      </c>
      <c r="K10" s="91">
        <f>RANK(T10,T10:T16,1)</f>
        <v>6</v>
      </c>
      <c r="L10"/>
      <c r="M10"/>
      <c r="N10"/>
      <c r="O10"/>
      <c r="P10"/>
      <c r="Q10"/>
      <c r="R10" s="84">
        <f>SUM(R4:R9)</f>
        <v>121.42</v>
      </c>
      <c r="S10" s="48" t="s">
        <v>35</v>
      </c>
      <c r="T10" s="170">
        <f>R10</f>
        <v>121.42</v>
      </c>
      <c r="U10" s="170"/>
      <c r="V10"/>
    </row>
    <row r="11" spans="1:22" ht="15.75" thickBot="1">
      <c r="A11" s="35">
        <f t="shared" si="0"/>
        <v>9</v>
      </c>
      <c r="B11"/>
      <c r="C11" s="145">
        <v>10</v>
      </c>
      <c r="D11" s="152" t="str">
        <f>IF(přihlášky!$G$44="X",přihlášky!$E$44,přihlášky!$H$44)</f>
        <v>Píbal Jiří</v>
      </c>
      <c r="E11" s="108" t="str">
        <f>Startovky!E13</f>
        <v>ÚO Písek</v>
      </c>
      <c r="F11" s="3"/>
      <c r="G11" s="85">
        <v>18.63</v>
      </c>
      <c r="H11" s="83">
        <f t="shared" si="1"/>
        <v>18.63</v>
      </c>
      <c r="I11">
        <f t="shared" si="2"/>
        <v>18.6311863</v>
      </c>
      <c r="J11"/>
      <c r="K11"/>
      <c r="L11"/>
      <c r="M11"/>
      <c r="N11"/>
      <c r="O11"/>
      <c r="P11"/>
      <c r="Q11"/>
      <c r="R11"/>
      <c r="S11"/>
      <c r="T11" s="170">
        <f>R19</f>
        <v>124.9</v>
      </c>
      <c r="U11" s="170"/>
      <c r="V11"/>
    </row>
    <row r="12" spans="1:22" ht="15.75" thickBot="1">
      <c r="A12" s="35">
        <f t="shared" si="0"/>
        <v>9</v>
      </c>
      <c r="B12"/>
      <c r="C12" s="145">
        <v>61</v>
      </c>
      <c r="D12" s="155" t="str">
        <f>IF(přihlášky!$G$77="X",přihlášky!$E$77,přihlášky!$H$77)</f>
        <v>Hasík Juraj</v>
      </c>
      <c r="E12" s="108" t="str">
        <f>Startovky!E67</f>
        <v>ÚO České Budějovice</v>
      </c>
      <c r="F12" s="3">
        <v>18.63</v>
      </c>
      <c r="G12" s="85"/>
      <c r="H12" s="83">
        <f t="shared" si="1"/>
        <v>18.63</v>
      </c>
      <c r="I12">
        <f t="shared" si="2"/>
        <v>18.6311863</v>
      </c>
      <c r="J12"/>
      <c r="K12" s="9"/>
      <c r="L12"/>
      <c r="M12" s="350" t="str">
        <f>přihlášky!$C$8</f>
        <v>ÚO Tábor</v>
      </c>
      <c r="N12" s="351"/>
      <c r="O12" s="351"/>
      <c r="P12" s="351"/>
      <c r="Q12" s="352"/>
      <c r="R12"/>
      <c r="S12"/>
      <c r="T12" s="170">
        <f>R28</f>
        <v>119.69</v>
      </c>
      <c r="U12" s="170"/>
      <c r="V12"/>
    </row>
    <row r="13" spans="1:22" ht="15.75" customHeight="1">
      <c r="A13" s="35">
        <f t="shared" si="0"/>
        <v>11</v>
      </c>
      <c r="B13"/>
      <c r="C13" s="145">
        <v>4</v>
      </c>
      <c r="D13" s="152" t="str">
        <f>IF(přihlášky!$G$56="X",přihlášky!$E$56,přihlášky!$H$56)</f>
        <v>Šmíd Stanislav</v>
      </c>
      <c r="E13" s="108" t="str">
        <f>Startovky!E7</f>
        <v>ÚO Jindřichův Hradec</v>
      </c>
      <c r="F13" s="3">
        <v>18.899999999999999</v>
      </c>
      <c r="G13" s="85">
        <v>19</v>
      </c>
      <c r="H13" s="83">
        <f t="shared" si="1"/>
        <v>18.899999999999999</v>
      </c>
      <c r="I13">
        <f t="shared" si="2"/>
        <v>18.900378999999997</v>
      </c>
      <c r="J13" s="347">
        <v>2</v>
      </c>
      <c r="K13" s="34">
        <v>14</v>
      </c>
      <c r="L13"/>
      <c r="M13" s="34">
        <v>37</v>
      </c>
      <c r="N13" s="177" t="s">
        <v>85</v>
      </c>
      <c r="O13" s="107" t="s">
        <v>66</v>
      </c>
      <c r="P13" s="81">
        <v>19.07</v>
      </c>
      <c r="Q13" s="87"/>
      <c r="R13" s="82">
        <v>19.07</v>
      </c>
      <c r="S13"/>
      <c r="T13" s="170">
        <f>R37</f>
        <v>110.64999999999999</v>
      </c>
      <c r="U13" s="170"/>
      <c r="V13"/>
    </row>
    <row r="14" spans="1:22" ht="15.75" customHeight="1">
      <c r="A14" s="35">
        <f t="shared" si="0"/>
        <v>12</v>
      </c>
      <c r="B14"/>
      <c r="C14" s="145">
        <v>18</v>
      </c>
      <c r="D14" s="152" t="str">
        <f>IF(přihlášky!$G$58="X",přihlášky!$E$58,přihlášky!$H$58)</f>
        <v>Janů Pavel</v>
      </c>
      <c r="E14" s="108" t="str">
        <f>Startovky!E21</f>
        <v>ÚO Jindřichův Hradec</v>
      </c>
      <c r="F14" s="3"/>
      <c r="G14" s="85">
        <v>18.91</v>
      </c>
      <c r="H14" s="83">
        <f t="shared" si="1"/>
        <v>18.91</v>
      </c>
      <c r="I14">
        <f t="shared" si="2"/>
        <v>18.911189100000001</v>
      </c>
      <c r="J14" s="348"/>
      <c r="K14" s="35">
        <v>28</v>
      </c>
      <c r="L14"/>
      <c r="M14" s="35">
        <v>9</v>
      </c>
      <c r="N14" s="88" t="s">
        <v>52</v>
      </c>
      <c r="O14" s="108" t="s">
        <v>66</v>
      </c>
      <c r="P14" s="3">
        <v>20.41</v>
      </c>
      <c r="Q14" s="85"/>
      <c r="R14" s="83">
        <v>20.41</v>
      </c>
      <c r="S14"/>
      <c r="T14" s="170">
        <f>R46</f>
        <v>113.25</v>
      </c>
      <c r="U14" s="170"/>
      <c r="V14"/>
    </row>
    <row r="15" spans="1:22" ht="15.75" customHeight="1">
      <c r="A15" s="35">
        <f t="shared" si="0"/>
        <v>13</v>
      </c>
      <c r="B15"/>
      <c r="C15" s="145">
        <v>5</v>
      </c>
      <c r="D15" s="152" t="str">
        <f>IF(přihlášky!$G$69="X",přihlášky!$E$69,přihlášky!$H$69)</f>
        <v>Severa Marek</v>
      </c>
      <c r="E15" s="108" t="str">
        <f>Startovky!E8</f>
        <v>ÚO České Budějovice</v>
      </c>
      <c r="F15" s="3">
        <v>19.670000000000002</v>
      </c>
      <c r="G15" s="85">
        <v>18.940000000000001</v>
      </c>
      <c r="H15" s="83">
        <f t="shared" si="1"/>
        <v>18.940000000000001</v>
      </c>
      <c r="I15">
        <f t="shared" si="2"/>
        <v>18.940386100000001</v>
      </c>
      <c r="J15" s="348"/>
      <c r="K15" s="35">
        <v>34</v>
      </c>
      <c r="L15"/>
      <c r="M15" s="35">
        <v>44</v>
      </c>
      <c r="N15" s="88" t="s">
        <v>82</v>
      </c>
      <c r="O15" s="108" t="s">
        <v>66</v>
      </c>
      <c r="P15" s="3">
        <v>21.77</v>
      </c>
      <c r="Q15" s="85">
        <v>20.9</v>
      </c>
      <c r="R15" s="83">
        <v>20.9</v>
      </c>
      <c r="S15"/>
      <c r="T15" s="170">
        <f>R55</f>
        <v>120.91</v>
      </c>
      <c r="U15" s="170"/>
      <c r="V15"/>
    </row>
    <row r="16" spans="1:22" ht="15.75" customHeight="1">
      <c r="A16" s="35">
        <f t="shared" si="0"/>
        <v>14</v>
      </c>
      <c r="B16"/>
      <c r="C16" s="145">
        <v>37</v>
      </c>
      <c r="D16" s="152" t="str">
        <f>IF(přihlášky!$G$35="X",přihlášky!$E$35,přihlášky!$H$35)</f>
        <v>Novák Tomáš</v>
      </c>
      <c r="E16" s="108" t="str">
        <f>Startovky!E43</f>
        <v>ÚO Tábor</v>
      </c>
      <c r="F16" s="3">
        <v>19.07</v>
      </c>
      <c r="G16" s="85"/>
      <c r="H16" s="83">
        <f t="shared" si="1"/>
        <v>19.07</v>
      </c>
      <c r="I16">
        <f t="shared" si="2"/>
        <v>19.071190699999999</v>
      </c>
      <c r="J16" s="348"/>
      <c r="K16" s="35">
        <v>38</v>
      </c>
      <c r="L16"/>
      <c r="M16" s="35">
        <v>16</v>
      </c>
      <c r="N16" s="88" t="s">
        <v>54</v>
      </c>
      <c r="O16" s="108" t="s">
        <v>66</v>
      </c>
      <c r="P16" s="3"/>
      <c r="Q16" s="85">
        <v>20.98</v>
      </c>
      <c r="R16" s="83">
        <v>20.98</v>
      </c>
      <c r="S16"/>
      <c r="T16" s="170">
        <f>R64</f>
        <v>118.66</v>
      </c>
      <c r="U16" s="170"/>
      <c r="V16"/>
    </row>
    <row r="17" spans="1:19" ht="15.75" customHeight="1">
      <c r="A17" s="35">
        <f t="shared" si="0"/>
        <v>15</v>
      </c>
      <c r="B17"/>
      <c r="C17" s="145">
        <v>60</v>
      </c>
      <c r="D17" s="153" t="str">
        <f>IF(přihlášky!$G$64="X",přihlášky!$E$64,přihlášky!$H$64)</f>
        <v>Filip Petr</v>
      </c>
      <c r="E17" s="108" t="str">
        <f>Startovky!E66</f>
        <v>ÚO Jindřichův Hradec</v>
      </c>
      <c r="F17" s="3">
        <v>20.420000000000002</v>
      </c>
      <c r="G17" s="85">
        <v>19.329999999999998</v>
      </c>
      <c r="H17" s="83">
        <f t="shared" si="1"/>
        <v>19.329999999999998</v>
      </c>
      <c r="I17">
        <f t="shared" si="2"/>
        <v>19.330397499999997</v>
      </c>
      <c r="J17" s="348"/>
      <c r="K17" s="35">
        <v>45</v>
      </c>
      <c r="L17"/>
      <c r="M17" s="35">
        <v>30</v>
      </c>
      <c r="N17" s="88" t="s">
        <v>53</v>
      </c>
      <c r="O17" s="108" t="s">
        <v>66</v>
      </c>
      <c r="P17" s="3">
        <v>21.62</v>
      </c>
      <c r="Q17" s="85"/>
      <c r="R17" s="83">
        <v>21.62</v>
      </c>
      <c r="S17"/>
    </row>
    <row r="18" spans="1:19" ht="15.75" customHeight="1" thickBot="1">
      <c r="A18" s="35">
        <f t="shared" si="0"/>
        <v>16</v>
      </c>
      <c r="B18"/>
      <c r="C18" s="145">
        <v>40</v>
      </c>
      <c r="D18" s="153" t="str">
        <f>IF(přihlášky!$G$74="X",přihlášky!$E$74,přihlášky!$H$74)</f>
        <v>Klimeš Miroslav</v>
      </c>
      <c r="E18" s="108" t="str">
        <f>Startovky!E46</f>
        <v>ÚO České Budějovice</v>
      </c>
      <c r="F18" s="3"/>
      <c r="G18" s="85">
        <v>19.53</v>
      </c>
      <c r="H18" s="83">
        <f t="shared" si="1"/>
        <v>19.53</v>
      </c>
      <c r="I18">
        <f t="shared" si="2"/>
        <v>19.5311953</v>
      </c>
      <c r="J18" s="349"/>
      <c r="K18" s="35">
        <v>50</v>
      </c>
      <c r="L18"/>
      <c r="M18" s="36">
        <v>2</v>
      </c>
      <c r="N18" s="178" t="s">
        <v>84</v>
      </c>
      <c r="O18" s="109" t="s">
        <v>66</v>
      </c>
      <c r="P18" s="4">
        <v>21.92</v>
      </c>
      <c r="Q18" s="179"/>
      <c r="R18" s="180">
        <v>21.92</v>
      </c>
      <c r="S18"/>
    </row>
    <row r="19" spans="1:19" ht="15.75" thickBot="1">
      <c r="A19" s="35">
        <f t="shared" si="0"/>
        <v>17</v>
      </c>
      <c r="B19"/>
      <c r="C19" s="145">
        <v>26</v>
      </c>
      <c r="D19" s="152" t="str">
        <f>IF(přihlášky!$G$72="X",přihlášky!$E$72,přihlášky!$H$72)</f>
        <v>Měřička Michal</v>
      </c>
      <c r="E19" s="108" t="str">
        <f>Startovky!E29</f>
        <v>ÚO České Budějovice</v>
      </c>
      <c r="F19" s="3">
        <v>19.54</v>
      </c>
      <c r="G19" s="85">
        <v>19.95</v>
      </c>
      <c r="H19" s="83">
        <f t="shared" si="1"/>
        <v>19.54</v>
      </c>
      <c r="I19">
        <f t="shared" si="2"/>
        <v>19.540394899999999</v>
      </c>
      <c r="J19" s="13" t="s">
        <v>27</v>
      </c>
      <c r="K19" s="91">
        <f>RANK(T11,T10:T16,1)</f>
        <v>7</v>
      </c>
      <c r="L19"/>
      <c r="M19"/>
      <c r="N19"/>
      <c r="O19"/>
      <c r="P19"/>
      <c r="Q19"/>
      <c r="R19" s="84">
        <f>SUM(R13:R18)</f>
        <v>124.9</v>
      </c>
      <c r="S19" s="48" t="s">
        <v>35</v>
      </c>
    </row>
    <row r="20" spans="1:19" ht="15.75" thickBot="1">
      <c r="A20" s="35">
        <f t="shared" si="0"/>
        <v>18</v>
      </c>
      <c r="B20"/>
      <c r="C20" s="145">
        <v>55</v>
      </c>
      <c r="D20" s="153" t="str">
        <f>IF(přihlášky!$G$89="X",přihlášky!$E$89,přihlášky!$H$89)</f>
        <v>Krotký Václav</v>
      </c>
      <c r="E20" s="108" t="str">
        <f>Startovky!E61</f>
        <v>ÚO Prachatice</v>
      </c>
      <c r="F20" s="3">
        <v>19.57</v>
      </c>
      <c r="G20" s="85"/>
      <c r="H20" s="83">
        <f t="shared" si="1"/>
        <v>19.57</v>
      </c>
      <c r="I20">
        <f t="shared" si="2"/>
        <v>19.571195700000001</v>
      </c>
      <c r="J20"/>
      <c r="K20"/>
      <c r="L20"/>
      <c r="M20"/>
      <c r="N20"/>
      <c r="O20"/>
      <c r="P20"/>
      <c r="Q20"/>
      <c r="R20"/>
      <c r="S20"/>
    </row>
    <row r="21" spans="1:19" ht="15.75" thickBot="1">
      <c r="A21" s="35">
        <f t="shared" si="0"/>
        <v>19</v>
      </c>
      <c r="B21"/>
      <c r="C21" s="145">
        <v>15</v>
      </c>
      <c r="D21" s="152" t="str">
        <f>IF(přihlášky!$G$19="X",přihlášky!$E$19,přihlášky!$H$19)</f>
        <v>Klein Adolf</v>
      </c>
      <c r="E21" s="108" t="str">
        <f>Startovky!E18</f>
        <v>ÚO Český Krumlov</v>
      </c>
      <c r="F21" s="3">
        <v>19.77</v>
      </c>
      <c r="G21" s="85">
        <v>21.88</v>
      </c>
      <c r="H21" s="83">
        <f t="shared" si="1"/>
        <v>19.77</v>
      </c>
      <c r="I21">
        <f t="shared" si="2"/>
        <v>19.7704165</v>
      </c>
      <c r="J21"/>
      <c r="K21" s="9"/>
      <c r="L21"/>
      <c r="M21" s="359" t="str">
        <f>přihlášky!$C$9</f>
        <v>ÚO Písek</v>
      </c>
      <c r="N21" s="360"/>
      <c r="O21" s="360"/>
      <c r="P21" s="360"/>
      <c r="Q21" s="361"/>
      <c r="R21"/>
      <c r="S21"/>
    </row>
    <row r="22" spans="1:19" ht="15.75" customHeight="1">
      <c r="A22" s="35">
        <f t="shared" si="0"/>
        <v>20</v>
      </c>
      <c r="B22"/>
      <c r="C22" s="145">
        <v>49</v>
      </c>
      <c r="D22" s="153" t="str">
        <f>IF(přihlášky!$G$101="X",přihlášky!$E$101,přihlášky!$H$101)</f>
        <v>Božka Martin</v>
      </c>
      <c r="E22" s="108" t="str">
        <f>Startovky!E55</f>
        <v>ÚO Strakonice</v>
      </c>
      <c r="F22" s="3">
        <v>19.93</v>
      </c>
      <c r="G22" s="85">
        <v>21.07</v>
      </c>
      <c r="H22" s="83">
        <f t="shared" si="1"/>
        <v>19.93</v>
      </c>
      <c r="I22">
        <f t="shared" si="2"/>
        <v>19.930409999999998</v>
      </c>
      <c r="J22" s="347">
        <v>3</v>
      </c>
      <c r="K22" s="34">
        <v>3</v>
      </c>
      <c r="L22"/>
      <c r="M22" s="7">
        <v>52</v>
      </c>
      <c r="N22" s="86" t="s">
        <v>114</v>
      </c>
      <c r="O22" s="107" t="s">
        <v>48</v>
      </c>
      <c r="P22" s="81">
        <v>20.55</v>
      </c>
      <c r="Q22" s="87">
        <v>17.829999999999998</v>
      </c>
      <c r="R22" s="82">
        <v>17.829999999999998</v>
      </c>
      <c r="S22"/>
    </row>
    <row r="23" spans="1:19" ht="15.75" customHeight="1">
      <c r="A23" s="35">
        <f t="shared" si="0"/>
        <v>21</v>
      </c>
      <c r="B23"/>
      <c r="C23" s="145">
        <v>21</v>
      </c>
      <c r="D23" s="152" t="str">
        <f>IF(přihlášky!$G$97="X",přihlášky!$E$97,přihlášky!$H$97)</f>
        <v>Vaňač Aleš</v>
      </c>
      <c r="E23" s="108" t="str">
        <f>Startovky!E24</f>
        <v>ÚO Strakonice</v>
      </c>
      <c r="F23" s="3">
        <v>19.96</v>
      </c>
      <c r="G23" s="85">
        <v>20.45</v>
      </c>
      <c r="H23" s="83">
        <f t="shared" si="1"/>
        <v>19.96</v>
      </c>
      <c r="I23">
        <f t="shared" si="2"/>
        <v>19.960404100000002</v>
      </c>
      <c r="J23" s="348"/>
      <c r="K23" s="35">
        <v>9</v>
      </c>
      <c r="L23"/>
      <c r="M23" s="35">
        <v>10</v>
      </c>
      <c r="N23" s="88" t="s">
        <v>111</v>
      </c>
      <c r="O23" s="326" t="s">
        <v>48</v>
      </c>
      <c r="P23" s="3"/>
      <c r="Q23" s="85">
        <v>18.63</v>
      </c>
      <c r="R23" s="83">
        <v>18.63</v>
      </c>
      <c r="S23"/>
    </row>
    <row r="24" spans="1:19" ht="15.75" customHeight="1">
      <c r="A24" s="35">
        <f t="shared" si="0"/>
        <v>22</v>
      </c>
      <c r="B24"/>
      <c r="C24" s="145">
        <v>7</v>
      </c>
      <c r="D24" s="152" t="str">
        <f>IF(přihlášky!$G$95="X",přihlášky!$E$95,přihlášky!$H$95)</f>
        <v>Muchl Vladimír</v>
      </c>
      <c r="E24" s="108" t="str">
        <f>Startovky!E10</f>
        <v>ÚO Strakonice</v>
      </c>
      <c r="F24" s="3">
        <v>20</v>
      </c>
      <c r="G24" s="85"/>
      <c r="H24" s="83">
        <f t="shared" si="1"/>
        <v>20</v>
      </c>
      <c r="I24">
        <f t="shared" si="2"/>
        <v>20.001200000000001</v>
      </c>
      <c r="J24" s="348"/>
      <c r="K24" s="35">
        <v>25</v>
      </c>
      <c r="L24"/>
      <c r="M24" s="35">
        <v>38</v>
      </c>
      <c r="N24" s="89" t="s">
        <v>113</v>
      </c>
      <c r="O24" s="108" t="s">
        <v>48</v>
      </c>
      <c r="P24" s="3">
        <v>20.5</v>
      </c>
      <c r="Q24" s="85">
        <v>20.079999999999998</v>
      </c>
      <c r="R24" s="83">
        <v>20.079999999999998</v>
      </c>
      <c r="S24"/>
    </row>
    <row r="25" spans="1:19" ht="15.75" customHeight="1">
      <c r="A25" s="35">
        <f t="shared" si="0"/>
        <v>23</v>
      </c>
      <c r="B25"/>
      <c r="C25" s="145">
        <v>1</v>
      </c>
      <c r="D25" s="152" t="str">
        <f>IF(přihlášky!$G$17="X",přihlášky!$E$17,přihlášky!H17)</f>
        <v>Klíma Miloslav</v>
      </c>
      <c r="E25" s="108" t="str">
        <f>Startovky!E4</f>
        <v>ÚO Český Krumlov</v>
      </c>
      <c r="F25" s="3">
        <v>20.010000000000002</v>
      </c>
      <c r="G25" s="85">
        <v>20.52</v>
      </c>
      <c r="H25" s="83">
        <f t="shared" si="1"/>
        <v>20.010000000000002</v>
      </c>
      <c r="I25">
        <f t="shared" si="2"/>
        <v>20.010405300000002</v>
      </c>
      <c r="J25" s="348"/>
      <c r="K25" s="35">
        <v>33</v>
      </c>
      <c r="L25"/>
      <c r="M25" s="35">
        <v>45</v>
      </c>
      <c r="N25" s="125" t="s">
        <v>89</v>
      </c>
      <c r="O25" s="108" t="s">
        <v>48</v>
      </c>
      <c r="P25" s="3">
        <v>21.99</v>
      </c>
      <c r="Q25" s="85">
        <v>20.76</v>
      </c>
      <c r="R25" s="83">
        <v>20.76</v>
      </c>
      <c r="S25"/>
    </row>
    <row r="26" spans="1:19" ht="15.75" customHeight="1">
      <c r="A26" s="35">
        <f t="shared" si="0"/>
        <v>24</v>
      </c>
      <c r="B26"/>
      <c r="C26" s="145">
        <v>6</v>
      </c>
      <c r="D26" s="152" t="str">
        <f>IF(přihlášky!$G$82="X",přihlášky!$E$82,přihlášky!$H$82)</f>
        <v>Cais Martin</v>
      </c>
      <c r="E26" s="108" t="str">
        <f>Startovky!E9</f>
        <v>ÚO Prachatice</v>
      </c>
      <c r="F26" s="3">
        <v>20.059999999999999</v>
      </c>
      <c r="G26" s="85">
        <v>23.51</v>
      </c>
      <c r="H26" s="83">
        <f t="shared" si="1"/>
        <v>20.059999999999999</v>
      </c>
      <c r="I26">
        <f t="shared" si="2"/>
        <v>20.060435699999999</v>
      </c>
      <c r="J26" s="348"/>
      <c r="K26" s="35">
        <v>35</v>
      </c>
      <c r="L26"/>
      <c r="M26" s="35">
        <v>59</v>
      </c>
      <c r="N26" s="89" t="s">
        <v>90</v>
      </c>
      <c r="O26" s="108" t="s">
        <v>48</v>
      </c>
      <c r="P26" s="3"/>
      <c r="Q26" s="85">
        <v>20.91</v>
      </c>
      <c r="R26" s="83">
        <v>20.91</v>
      </c>
      <c r="S26"/>
    </row>
    <row r="27" spans="1:19" ht="15.75" customHeight="1" thickBot="1">
      <c r="A27" s="35">
        <f t="shared" si="0"/>
        <v>25</v>
      </c>
      <c r="B27"/>
      <c r="C27" s="145">
        <v>38</v>
      </c>
      <c r="D27" s="153" t="str">
        <f>IF(přihlášky!$G$48="X",přihlášky!$E$48,přihlášky!$H$48)</f>
        <v>Brož Lukáš</v>
      </c>
      <c r="E27" s="108" t="str">
        <f>Startovky!E44</f>
        <v>ÚO Písek</v>
      </c>
      <c r="F27" s="3">
        <v>20.5</v>
      </c>
      <c r="G27" s="85">
        <v>20.079999999999998</v>
      </c>
      <c r="H27" s="83">
        <f t="shared" si="1"/>
        <v>20.079999999999998</v>
      </c>
      <c r="I27">
        <f t="shared" si="2"/>
        <v>20.080405799999998</v>
      </c>
      <c r="J27" s="349"/>
      <c r="K27" s="36">
        <v>42</v>
      </c>
      <c r="L27"/>
      <c r="M27" s="36">
        <v>66</v>
      </c>
      <c r="N27" s="178" t="s">
        <v>91</v>
      </c>
      <c r="O27" s="109" t="s">
        <v>48</v>
      </c>
      <c r="P27" s="4">
        <v>21.48</v>
      </c>
      <c r="Q27" s="179"/>
      <c r="R27" s="180">
        <v>21.48</v>
      </c>
      <c r="S27"/>
    </row>
    <row r="28" spans="1:19" ht="15.75" thickBot="1">
      <c r="A28" s="35">
        <f t="shared" si="0"/>
        <v>26</v>
      </c>
      <c r="B28"/>
      <c r="C28" s="145">
        <v>43</v>
      </c>
      <c r="D28" s="153" t="str">
        <f>IF(přihlášky!$G$23="X",přihlášky!$E$23,přihlášky!$H$23)</f>
        <v>Smolík Jakub</v>
      </c>
      <c r="E28" s="108" t="str">
        <f>Startovky!E49</f>
        <v>ÚO Český Krumlov</v>
      </c>
      <c r="F28" s="3">
        <v>20.100000000000001</v>
      </c>
      <c r="G28" s="85"/>
      <c r="H28" s="83">
        <f t="shared" si="1"/>
        <v>20.100000000000001</v>
      </c>
      <c r="I28">
        <f t="shared" si="2"/>
        <v>20.101201</v>
      </c>
      <c r="J28" s="13" t="s">
        <v>27</v>
      </c>
      <c r="K28" s="91">
        <f>RANK(T12,T10:T16,1)</f>
        <v>4</v>
      </c>
      <c r="L28"/>
      <c r="M28"/>
      <c r="N28"/>
      <c r="O28"/>
      <c r="P28"/>
      <c r="Q28"/>
      <c r="R28" s="84">
        <f>SUM(R22:R27)</f>
        <v>119.69</v>
      </c>
      <c r="S28" s="48" t="s">
        <v>35</v>
      </c>
    </row>
    <row r="29" spans="1:19" ht="15.75" thickBot="1">
      <c r="A29" s="35">
        <f t="shared" si="0"/>
        <v>27</v>
      </c>
      <c r="B29"/>
      <c r="C29" s="145">
        <v>36</v>
      </c>
      <c r="D29" s="152" t="str">
        <f>IF(přihlášky!$G$22="X",přihlášky!$E$22,přihlášky!$H$22)</f>
        <v>Dvořák Petr</v>
      </c>
      <c r="E29" s="108" t="str">
        <f>Startovky!E39</f>
        <v>ÚO Český Krumlov</v>
      </c>
      <c r="F29" s="3">
        <v>22.94</v>
      </c>
      <c r="G29" s="85">
        <v>20.190000000000001</v>
      </c>
      <c r="H29" s="83">
        <f t="shared" si="1"/>
        <v>20.190000000000001</v>
      </c>
      <c r="I29">
        <f t="shared" si="2"/>
        <v>20.1904313</v>
      </c>
      <c r="J29"/>
      <c r="K29"/>
      <c r="L29"/>
      <c r="M29"/>
      <c r="N29"/>
      <c r="O29"/>
      <c r="P29"/>
      <c r="Q29"/>
      <c r="R29"/>
      <c r="S29"/>
    </row>
    <row r="30" spans="1:19" ht="15.75" thickBot="1">
      <c r="A30" s="35">
        <f t="shared" si="0"/>
        <v>28</v>
      </c>
      <c r="B30"/>
      <c r="C30" s="145">
        <v>9</v>
      </c>
      <c r="D30" s="152" t="str">
        <f>IF(přihlášky!$G$31="X",přihlášky!$E$31,přihlášky!$H$31)</f>
        <v>Řezáč Milan</v>
      </c>
      <c r="E30" s="108" t="str">
        <f>Startovky!E12</f>
        <v>ÚO Tábor</v>
      </c>
      <c r="F30" s="3">
        <v>20.41</v>
      </c>
      <c r="G30" s="85"/>
      <c r="H30" s="83">
        <f t="shared" si="1"/>
        <v>20.41</v>
      </c>
      <c r="I30">
        <f t="shared" si="2"/>
        <v>20.411204099999999</v>
      </c>
      <c r="J30"/>
      <c r="K30" s="9"/>
      <c r="L30"/>
      <c r="M30" s="350" t="str">
        <f>přihlášky!$C$10</f>
        <v>ÚO Jindřichův Hradec</v>
      </c>
      <c r="N30" s="351"/>
      <c r="O30" s="351"/>
      <c r="P30" s="351"/>
      <c r="Q30" s="352"/>
      <c r="R30"/>
      <c r="S30"/>
    </row>
    <row r="31" spans="1:19" ht="12.75" customHeight="1">
      <c r="A31" s="35">
        <f t="shared" si="0"/>
        <v>29</v>
      </c>
      <c r="B31"/>
      <c r="C31" s="145">
        <v>50</v>
      </c>
      <c r="D31" s="153" t="str">
        <f>IF(přihlášky!$G$24="X",přihlášky!$E$24,přihlášky!$H$24)</f>
        <v>Ottenschläger Václav</v>
      </c>
      <c r="E31" s="108" t="str">
        <f>Startovky!E56</f>
        <v>ÚO Český Krumlov</v>
      </c>
      <c r="F31" s="3">
        <v>21.75</v>
      </c>
      <c r="G31" s="85">
        <v>20.440000000000001</v>
      </c>
      <c r="H31" s="83">
        <f t="shared" si="1"/>
        <v>20.440000000000001</v>
      </c>
      <c r="I31">
        <f t="shared" si="2"/>
        <v>20.4404219</v>
      </c>
      <c r="J31" s="347">
        <v>4</v>
      </c>
      <c r="K31" s="34">
        <v>2</v>
      </c>
      <c r="L31"/>
      <c r="M31" s="34">
        <v>53</v>
      </c>
      <c r="N31" s="177" t="s">
        <v>116</v>
      </c>
      <c r="O31" s="107" t="s">
        <v>65</v>
      </c>
      <c r="P31" s="81">
        <v>17.91</v>
      </c>
      <c r="Q31" s="87">
        <v>17.14</v>
      </c>
      <c r="R31" s="82">
        <v>17.14</v>
      </c>
      <c r="S31"/>
    </row>
    <row r="32" spans="1:19" ht="15.75" customHeight="1">
      <c r="A32" s="35">
        <f t="shared" si="0"/>
        <v>30</v>
      </c>
      <c r="B32"/>
      <c r="C32" s="145">
        <v>14</v>
      </c>
      <c r="D32" s="152" t="str">
        <f>IF(přihlášky!$G$96="X",přihlášky!$E$96,přihlášky!$H$96)</f>
        <v>Kreuz Jakub</v>
      </c>
      <c r="E32" s="108" t="str">
        <f>Startovky!E17</f>
        <v>ÚO Strakonice</v>
      </c>
      <c r="F32" s="3">
        <v>20.53</v>
      </c>
      <c r="G32" s="85">
        <v>26.5</v>
      </c>
      <c r="H32" s="83">
        <f t="shared" si="1"/>
        <v>20.53</v>
      </c>
      <c r="I32">
        <f t="shared" si="2"/>
        <v>20.530470300000001</v>
      </c>
      <c r="J32" s="348"/>
      <c r="K32" s="35">
        <v>4</v>
      </c>
      <c r="L32"/>
      <c r="M32" s="35">
        <v>46</v>
      </c>
      <c r="N32" s="90" t="s">
        <v>115</v>
      </c>
      <c r="O32" s="108" t="s">
        <v>65</v>
      </c>
      <c r="P32" s="3">
        <v>18.48</v>
      </c>
      <c r="Q32" s="85">
        <v>18.11</v>
      </c>
      <c r="R32" s="83">
        <v>18.11</v>
      </c>
      <c r="S32"/>
    </row>
    <row r="33" spans="1:19" ht="15.75" customHeight="1">
      <c r="A33" s="35">
        <f t="shared" si="0"/>
        <v>31</v>
      </c>
      <c r="B33"/>
      <c r="C33" s="145">
        <v>48</v>
      </c>
      <c r="D33" s="153" t="str">
        <f>IF(přihlášky!$G$88="X",přihlášky!$E$88,přihlášky!$H$88)</f>
        <v>Vozandych Petr</v>
      </c>
      <c r="E33" s="108" t="str">
        <f>Startovky!E54</f>
        <v>ÚO Prachatice</v>
      </c>
      <c r="F33" s="3">
        <v>21.23</v>
      </c>
      <c r="G33" s="85">
        <v>20.57</v>
      </c>
      <c r="H33" s="83">
        <f t="shared" si="1"/>
        <v>20.57</v>
      </c>
      <c r="I33">
        <f t="shared" si="2"/>
        <v>20.570418</v>
      </c>
      <c r="J33" s="348"/>
      <c r="K33" s="35">
        <v>6</v>
      </c>
      <c r="L33"/>
      <c r="M33" s="35">
        <v>32</v>
      </c>
      <c r="N33" s="88" t="s">
        <v>99</v>
      </c>
      <c r="O33" s="108" t="s">
        <v>65</v>
      </c>
      <c r="P33" s="3">
        <v>18.260000000000002</v>
      </c>
      <c r="Q33" s="85"/>
      <c r="R33" s="83">
        <v>18.260000000000002</v>
      </c>
      <c r="S33"/>
    </row>
    <row r="34" spans="1:19" ht="15.75" customHeight="1">
      <c r="A34" s="35">
        <f t="shared" si="0"/>
        <v>32</v>
      </c>
      <c r="B34"/>
      <c r="C34" s="145">
        <v>11</v>
      </c>
      <c r="D34" s="152" t="str">
        <f>IF(přihlášky!$G$57="X",přihlášky!$E$57,přihlášky!$H$57)</f>
        <v>Doktor Michal</v>
      </c>
      <c r="E34" s="108" t="str">
        <f>Startovky!E14</f>
        <v>ÚO Jindřichův Hradec</v>
      </c>
      <c r="F34" s="3">
        <v>20.72</v>
      </c>
      <c r="G34" s="85"/>
      <c r="H34" s="83">
        <f t="shared" si="1"/>
        <v>20.72</v>
      </c>
      <c r="I34">
        <f t="shared" si="2"/>
        <v>20.721207199999998</v>
      </c>
      <c r="J34" s="348"/>
      <c r="K34" s="35">
        <v>11</v>
      </c>
      <c r="L34"/>
      <c r="M34" s="35">
        <v>4</v>
      </c>
      <c r="N34" s="88" t="s">
        <v>93</v>
      </c>
      <c r="O34" s="108" t="s">
        <v>65</v>
      </c>
      <c r="P34" s="3">
        <v>18.899999999999999</v>
      </c>
      <c r="Q34" s="85">
        <v>19</v>
      </c>
      <c r="R34" s="83">
        <v>18.899999999999999</v>
      </c>
      <c r="S34"/>
    </row>
    <row r="35" spans="1:19" ht="15.75" customHeight="1">
      <c r="A35" s="35">
        <f t="shared" ref="A35:A66" si="3">RANK(I35,$I$3:$I$72,1)</f>
        <v>33</v>
      </c>
      <c r="B35"/>
      <c r="C35" s="145">
        <v>45</v>
      </c>
      <c r="D35" s="153" t="str">
        <f>IF(přihlášky!$G$49="X",přihlášky!$E$49,přihlášky!$H$49)</f>
        <v>Novotný Tomáš</v>
      </c>
      <c r="E35" s="108" t="str">
        <f>Startovky!E51</f>
        <v>ÚO Písek</v>
      </c>
      <c r="F35" s="3">
        <v>21.99</v>
      </c>
      <c r="G35" s="85">
        <v>20.76</v>
      </c>
      <c r="H35" s="83">
        <f t="shared" ref="H35:H66" si="4">IF(AND(F35=0,G35=0),"diskval.",IF(AND(F35&gt;0,G35&gt;0),MIN(F35:G35),IF(F35&gt;0,F35,G35)))</f>
        <v>20.76</v>
      </c>
      <c r="I35">
        <f t="shared" ref="I35:I66" si="5">IF(F35+G35=0,1000,H35+((IF(F35&gt;0,F35,100)+IF(G35&gt;0,G35,100))/100000))</f>
        <v>20.760427500000002</v>
      </c>
      <c r="J35" s="348"/>
      <c r="K35" s="35">
        <v>12</v>
      </c>
      <c r="L35"/>
      <c r="M35" s="35">
        <v>18</v>
      </c>
      <c r="N35" s="88" t="s">
        <v>94</v>
      </c>
      <c r="O35" s="108" t="s">
        <v>65</v>
      </c>
      <c r="P35" s="3"/>
      <c r="Q35" s="85">
        <v>18.91</v>
      </c>
      <c r="R35" s="83">
        <v>18.91</v>
      </c>
      <c r="S35"/>
    </row>
    <row r="36" spans="1:19" ht="15.75" customHeight="1" thickBot="1">
      <c r="A36" s="35">
        <f t="shared" si="3"/>
        <v>34</v>
      </c>
      <c r="B36"/>
      <c r="C36" s="145">
        <v>44</v>
      </c>
      <c r="D36" s="153" t="str">
        <f>IF(přihlášky!$G$36="X",přihlášky!$E$36,přihlášky!$H$36)</f>
        <v>Fišer Ondřej</v>
      </c>
      <c r="E36" s="108" t="str">
        <f>Startovky!E50</f>
        <v>ÚO Tábor</v>
      </c>
      <c r="F36" s="3">
        <v>21.77</v>
      </c>
      <c r="G36" s="85">
        <v>20.9</v>
      </c>
      <c r="H36" s="83">
        <f t="shared" si="4"/>
        <v>20.9</v>
      </c>
      <c r="I36">
        <f t="shared" si="5"/>
        <v>20.900426699999997</v>
      </c>
      <c r="J36" s="349"/>
      <c r="K36" s="36">
        <v>15</v>
      </c>
      <c r="L36"/>
      <c r="M36" s="36">
        <v>60</v>
      </c>
      <c r="N36" s="178" t="s">
        <v>117</v>
      </c>
      <c r="O36" s="109" t="s">
        <v>65</v>
      </c>
      <c r="P36" s="4">
        <v>20.420000000000002</v>
      </c>
      <c r="Q36" s="179">
        <v>19.329999999999998</v>
      </c>
      <c r="R36" s="180">
        <v>19.329999999999998</v>
      </c>
      <c r="S36"/>
    </row>
    <row r="37" spans="1:19" ht="15.75" thickBot="1">
      <c r="A37" s="35">
        <f t="shared" si="3"/>
        <v>35</v>
      </c>
      <c r="B37"/>
      <c r="C37" s="145">
        <v>8</v>
      </c>
      <c r="D37" s="152" t="str">
        <f>IF(přihlášky!$G$18="X",přihlášky!$E$18,přihlášky!H17)</f>
        <v>Bartuška Jiří</v>
      </c>
      <c r="E37" s="108" t="str">
        <f>Startovky!E11</f>
        <v>ÚO Český Krumlov</v>
      </c>
      <c r="F37" s="3"/>
      <c r="G37" s="85">
        <v>20.91</v>
      </c>
      <c r="H37" s="83">
        <f t="shared" si="4"/>
        <v>20.91</v>
      </c>
      <c r="I37">
        <f t="shared" si="5"/>
        <v>20.911209100000001</v>
      </c>
      <c r="J37" s="13" t="s">
        <v>27</v>
      </c>
      <c r="K37" s="91">
        <f>RANK(T13,T10:T16,1)</f>
        <v>1</v>
      </c>
      <c r="L37"/>
      <c r="M37"/>
      <c r="N37"/>
      <c r="O37"/>
      <c r="P37"/>
      <c r="Q37"/>
      <c r="R37" s="84">
        <f>SUM(R31:R36)</f>
        <v>110.64999999999999</v>
      </c>
      <c r="S37" s="48" t="s">
        <v>35</v>
      </c>
    </row>
    <row r="38" spans="1:19" ht="15.75" thickBot="1">
      <c r="A38" s="35">
        <f t="shared" si="3"/>
        <v>35</v>
      </c>
      <c r="B38"/>
      <c r="C38" s="145">
        <v>59</v>
      </c>
      <c r="D38" s="153" t="str">
        <f>IF(přihlášky!$G$51="X",přihlášky!$E$51,přihlášky!$H$51)</f>
        <v>Smrt Stanislav</v>
      </c>
      <c r="E38" s="108" t="str">
        <f>Startovky!E65</f>
        <v>ÚO Písek</v>
      </c>
      <c r="F38" s="3"/>
      <c r="G38" s="85">
        <v>20.91</v>
      </c>
      <c r="H38" s="83">
        <f t="shared" si="4"/>
        <v>20.91</v>
      </c>
      <c r="I38">
        <f t="shared" si="5"/>
        <v>20.911209100000001</v>
      </c>
      <c r="J38"/>
      <c r="K38"/>
      <c r="L38"/>
      <c r="M38"/>
      <c r="N38"/>
      <c r="O38"/>
      <c r="P38"/>
      <c r="Q38"/>
      <c r="R38"/>
      <c r="S38"/>
    </row>
    <row r="39" spans="1:19" ht="15.75" thickBot="1">
      <c r="A39" s="35">
        <f t="shared" si="3"/>
        <v>37</v>
      </c>
      <c r="B39"/>
      <c r="C39" s="145">
        <v>27</v>
      </c>
      <c r="D39" s="152" t="str">
        <f>IF(přihlášky!$G$85="X",přihlášky!$E$85,přihlášky!$H$85)</f>
        <v>Kacetl Vít</v>
      </c>
      <c r="E39" s="108" t="str">
        <f>Startovky!E30</f>
        <v>ÚO Prachatice</v>
      </c>
      <c r="F39" s="3">
        <v>22.12</v>
      </c>
      <c r="G39" s="85">
        <v>20.92</v>
      </c>
      <c r="H39" s="83">
        <f t="shared" si="4"/>
        <v>20.92</v>
      </c>
      <c r="I39">
        <f t="shared" si="5"/>
        <v>20.920430400000001</v>
      </c>
      <c r="J39"/>
      <c r="K39" s="9"/>
      <c r="L39"/>
      <c r="M39" s="350" t="str">
        <f>přihlášky!$C$11</f>
        <v>ÚO České Budějovice</v>
      </c>
      <c r="N39" s="351"/>
      <c r="O39" s="351"/>
      <c r="P39" s="351"/>
      <c r="Q39" s="352"/>
      <c r="R39"/>
      <c r="S39"/>
    </row>
    <row r="40" spans="1:19" ht="15.75" customHeight="1">
      <c r="A40" s="35">
        <f t="shared" si="3"/>
        <v>38</v>
      </c>
      <c r="B40"/>
      <c r="C40" s="145">
        <v>16</v>
      </c>
      <c r="D40" s="152" t="str">
        <f>IF(přihlášky!$G$32="X",přihlášky!$E$32,přihlášky!$H$32)</f>
        <v>Svatoň Petr</v>
      </c>
      <c r="E40" s="108" t="str">
        <f>Startovky!E19</f>
        <v>ÚO Tábor</v>
      </c>
      <c r="F40" s="3"/>
      <c r="G40" s="85">
        <v>20.98</v>
      </c>
      <c r="H40" s="83">
        <f t="shared" si="4"/>
        <v>20.98</v>
      </c>
      <c r="I40">
        <f t="shared" si="5"/>
        <v>20.981209800000002</v>
      </c>
      <c r="J40" s="347">
        <v>5</v>
      </c>
      <c r="K40" s="34">
        <v>5</v>
      </c>
      <c r="L40"/>
      <c r="M40" s="34">
        <v>19</v>
      </c>
      <c r="N40" s="177" t="s">
        <v>68</v>
      </c>
      <c r="O40" s="107" t="s">
        <v>80</v>
      </c>
      <c r="P40" s="81">
        <v>18.16</v>
      </c>
      <c r="Q40" s="87">
        <v>19.41</v>
      </c>
      <c r="R40" s="82">
        <v>18.16</v>
      </c>
      <c r="S40"/>
    </row>
    <row r="41" spans="1:19" ht="15.75" customHeight="1">
      <c r="A41" s="35">
        <f t="shared" si="3"/>
        <v>39</v>
      </c>
      <c r="B41"/>
      <c r="C41" s="145">
        <v>12</v>
      </c>
      <c r="D41" s="152" t="str">
        <f>IF(přihlášky!$G$70="X",přihlášky!$E$70,přihlášky!$H$70)</f>
        <v>Farka Pavel</v>
      </c>
      <c r="E41" s="108" t="str">
        <f>Startovky!E15</f>
        <v>ÚO České Budějovice</v>
      </c>
      <c r="F41" s="3">
        <v>21.15</v>
      </c>
      <c r="G41" s="85"/>
      <c r="H41" s="83">
        <f t="shared" si="4"/>
        <v>21.15</v>
      </c>
      <c r="I41">
        <f t="shared" si="5"/>
        <v>21.151211499999999</v>
      </c>
      <c r="J41" s="348"/>
      <c r="K41" s="35">
        <v>7</v>
      </c>
      <c r="L41"/>
      <c r="M41" s="35">
        <v>33</v>
      </c>
      <c r="N41" s="88" t="s">
        <v>107</v>
      </c>
      <c r="O41" s="108" t="s">
        <v>80</v>
      </c>
      <c r="P41" s="3">
        <v>18.600000000000001</v>
      </c>
      <c r="Q41" s="85">
        <v>18.45</v>
      </c>
      <c r="R41" s="83">
        <v>18.45</v>
      </c>
      <c r="S41"/>
    </row>
    <row r="42" spans="1:19" ht="15.75" customHeight="1">
      <c r="A42" s="35">
        <f t="shared" si="3"/>
        <v>40</v>
      </c>
      <c r="B42"/>
      <c r="C42" s="145">
        <v>13</v>
      </c>
      <c r="D42" s="152" t="str">
        <f>IF(přihlášky!$G$83="X",přihlášky!$E$83,přihlášky!$H$83)</f>
        <v>Šustr Jiří</v>
      </c>
      <c r="E42" s="108" t="str">
        <f>Startovky!E16</f>
        <v>ÚO Prachatice</v>
      </c>
      <c r="F42" s="3">
        <v>21.17</v>
      </c>
      <c r="G42" s="85"/>
      <c r="H42" s="83">
        <f t="shared" si="4"/>
        <v>21.17</v>
      </c>
      <c r="I42">
        <f t="shared" si="5"/>
        <v>21.171211700000001</v>
      </c>
      <c r="J42" s="348"/>
      <c r="K42" s="35">
        <v>9</v>
      </c>
      <c r="L42"/>
      <c r="M42" s="35">
        <v>61</v>
      </c>
      <c r="N42" s="6" t="s">
        <v>109</v>
      </c>
      <c r="O42" s="108" t="s">
        <v>80</v>
      </c>
      <c r="P42" s="3">
        <v>18.63</v>
      </c>
      <c r="Q42" s="85"/>
      <c r="R42" s="83">
        <v>18.63</v>
      </c>
      <c r="S42"/>
    </row>
    <row r="43" spans="1:19" ht="15.75" customHeight="1">
      <c r="A43" s="35">
        <f t="shared" si="3"/>
        <v>41</v>
      </c>
      <c r="B43"/>
      <c r="C43" s="145">
        <v>35</v>
      </c>
      <c r="D43" s="152" t="str">
        <f>IF(přihlášky!$G$99="X",přihlášky!$E$99,přihlášky!$H$99)</f>
        <v>Suchopár Jiří</v>
      </c>
      <c r="E43" s="108" t="str">
        <f>Startovky!E38</f>
        <v>ÚO Strakonice</v>
      </c>
      <c r="F43" s="3">
        <v>21.37</v>
      </c>
      <c r="G43" s="85"/>
      <c r="H43" s="83">
        <f t="shared" si="4"/>
        <v>21.37</v>
      </c>
      <c r="I43">
        <f t="shared" si="5"/>
        <v>21.371213700000002</v>
      </c>
      <c r="J43" s="348"/>
      <c r="K43" s="35">
        <v>13</v>
      </c>
      <c r="L43"/>
      <c r="M43" s="35">
        <v>5</v>
      </c>
      <c r="N43" s="88" t="s">
        <v>105</v>
      </c>
      <c r="O43" s="108" t="s">
        <v>80</v>
      </c>
      <c r="P43" s="3">
        <v>19.670000000000002</v>
      </c>
      <c r="Q43" s="85">
        <v>18.940000000000001</v>
      </c>
      <c r="R43" s="83">
        <v>18.940000000000001</v>
      </c>
      <c r="S43"/>
    </row>
    <row r="44" spans="1:19" ht="15.75" customHeight="1">
      <c r="A44" s="35">
        <f t="shared" si="3"/>
        <v>42</v>
      </c>
      <c r="B44"/>
      <c r="C44" s="145">
        <v>66</v>
      </c>
      <c r="D44" s="153" t="str">
        <f>IF(přihlášky!$G$52="X",přihlášky!$E$52,přihlášky!$H$52)</f>
        <v>Motejzík Martin</v>
      </c>
      <c r="E44" s="108" t="str">
        <f>Startovky!E72</f>
        <v>ÚO Písek</v>
      </c>
      <c r="F44" s="3">
        <v>21.48</v>
      </c>
      <c r="G44" s="85"/>
      <c r="H44" s="83">
        <f t="shared" si="4"/>
        <v>21.48</v>
      </c>
      <c r="I44">
        <f t="shared" si="5"/>
        <v>21.4812148</v>
      </c>
      <c r="J44" s="348"/>
      <c r="K44" s="35">
        <v>16</v>
      </c>
      <c r="L44"/>
      <c r="M44" s="35">
        <v>40</v>
      </c>
      <c r="N44" s="88" t="s">
        <v>67</v>
      </c>
      <c r="O44" s="108" t="s">
        <v>80</v>
      </c>
      <c r="P44" s="3"/>
      <c r="Q44" s="85">
        <v>19.53</v>
      </c>
      <c r="R44" s="83">
        <v>19.53</v>
      </c>
      <c r="S44"/>
    </row>
    <row r="45" spans="1:19" ht="15.75" customHeight="1" thickBot="1">
      <c r="A45" s="35">
        <f t="shared" si="3"/>
        <v>43</v>
      </c>
      <c r="B45"/>
      <c r="C45" s="145">
        <v>22</v>
      </c>
      <c r="D45" s="152" t="str">
        <f>IF(přihlášky!$G$20="X",přihlášky!$E$20,přihlášky!$H$20)</f>
        <v>Šebest Dušan</v>
      </c>
      <c r="E45" s="108" t="str">
        <f>Startovky!E25</f>
        <v>ÚO Český Krumlov</v>
      </c>
      <c r="F45" s="3">
        <v>21.56</v>
      </c>
      <c r="G45" s="85">
        <v>21.57</v>
      </c>
      <c r="H45" s="83">
        <f t="shared" si="4"/>
        <v>21.56</v>
      </c>
      <c r="I45">
        <f t="shared" si="5"/>
        <v>21.560431299999998</v>
      </c>
      <c r="J45" s="349"/>
      <c r="K45" s="36">
        <v>17</v>
      </c>
      <c r="L45"/>
      <c r="M45" s="36">
        <v>26</v>
      </c>
      <c r="N45" s="178" t="s">
        <v>81</v>
      </c>
      <c r="O45" s="109" t="s">
        <v>80</v>
      </c>
      <c r="P45" s="4">
        <v>19.54</v>
      </c>
      <c r="Q45" s="179">
        <v>19.95</v>
      </c>
      <c r="R45" s="180">
        <v>19.54</v>
      </c>
      <c r="S45"/>
    </row>
    <row r="46" spans="1:19" ht="15.75" thickBot="1">
      <c r="A46" s="35">
        <f t="shared" si="3"/>
        <v>44</v>
      </c>
      <c r="B46"/>
      <c r="C46" s="145">
        <v>28</v>
      </c>
      <c r="D46" s="152" t="str">
        <f>IF(přihlášky!$G$98="X",přihlášky!$E$98,přihlášky!$H$98)</f>
        <v>Habich Michal</v>
      </c>
      <c r="E46" s="108" t="str">
        <f>Startovky!E31</f>
        <v>ÚO Strakonice</v>
      </c>
      <c r="F46" s="3">
        <v>21.58</v>
      </c>
      <c r="G46" s="85"/>
      <c r="H46" s="83">
        <f t="shared" si="4"/>
        <v>21.58</v>
      </c>
      <c r="I46">
        <f t="shared" si="5"/>
        <v>21.581215799999999</v>
      </c>
      <c r="J46" s="13" t="s">
        <v>27</v>
      </c>
      <c r="K46" s="91">
        <f>RANK(T14,T10:T16,1)</f>
        <v>2</v>
      </c>
      <c r="L46"/>
      <c r="M46"/>
      <c r="N46"/>
      <c r="O46"/>
      <c r="P46"/>
      <c r="Q46"/>
      <c r="R46" s="84">
        <f>SUM(R40:R45)</f>
        <v>113.25</v>
      </c>
      <c r="S46" s="48" t="s">
        <v>35</v>
      </c>
    </row>
    <row r="47" spans="1:19" ht="15.75" thickBot="1">
      <c r="A47" s="35">
        <f t="shared" si="3"/>
        <v>45</v>
      </c>
      <c r="B47"/>
      <c r="C47" s="145">
        <v>30</v>
      </c>
      <c r="D47" s="152" t="str">
        <f>IF(přihlášky!$G$34="X",přihlášky!$E$34,přihlášky!$H$34)</f>
        <v>Podzimek Michal</v>
      </c>
      <c r="E47" s="108" t="str">
        <f>Startovky!E33</f>
        <v>ÚO Tábor</v>
      </c>
      <c r="F47" s="3">
        <v>21.62</v>
      </c>
      <c r="G47" s="85"/>
      <c r="H47" s="83">
        <f t="shared" si="4"/>
        <v>21.62</v>
      </c>
      <c r="I47">
        <f t="shared" si="5"/>
        <v>21.621216199999999</v>
      </c>
      <c r="J47"/>
      <c r="K47"/>
      <c r="L47"/>
      <c r="M47"/>
      <c r="N47"/>
      <c r="O47"/>
      <c r="P47"/>
      <c r="Q47"/>
      <c r="R47"/>
      <c r="S47"/>
    </row>
    <row r="48" spans="1:19" ht="15.75" thickBot="1">
      <c r="A48" s="35">
        <f t="shared" si="3"/>
        <v>46</v>
      </c>
      <c r="B48"/>
      <c r="C48" s="145">
        <v>17</v>
      </c>
      <c r="D48" s="152" t="str">
        <f>IF(přihlášky!$G$45="X",přihlášky!$E$45,přihlášky!$H$45)</f>
        <v>Trantina Karel</v>
      </c>
      <c r="E48" s="108" t="str">
        <f>Startovky!E20</f>
        <v>ÚO Písek</v>
      </c>
      <c r="F48" s="3"/>
      <c r="G48" s="85">
        <v>21.65</v>
      </c>
      <c r="H48" s="83">
        <f t="shared" si="4"/>
        <v>21.65</v>
      </c>
      <c r="I48">
        <f t="shared" si="5"/>
        <v>21.6512165</v>
      </c>
      <c r="J48"/>
      <c r="K48" s="9"/>
      <c r="L48"/>
      <c r="M48" s="350" t="str">
        <f>přihlášky!$C$12</f>
        <v>ÚO Prachatice</v>
      </c>
      <c r="N48" s="351"/>
      <c r="O48" s="351"/>
      <c r="P48" s="351"/>
      <c r="Q48" s="352"/>
      <c r="R48"/>
      <c r="S48"/>
    </row>
    <row r="49" spans="1:19" ht="15.75" customHeight="1">
      <c r="A49" s="35">
        <f t="shared" si="3"/>
        <v>47</v>
      </c>
      <c r="B49"/>
      <c r="C49" s="145">
        <v>41</v>
      </c>
      <c r="D49" s="153" t="str">
        <f>IF(přihlášky!$G$87="X",přihlášky!$E$87,přihlášky!$H$87)</f>
        <v>Uhlíř Josef</v>
      </c>
      <c r="E49" s="108" t="str">
        <f>Startovky!E47</f>
        <v>ÚO Prachatice</v>
      </c>
      <c r="F49" s="3">
        <v>21.78</v>
      </c>
      <c r="G49" s="85">
        <v>22.43</v>
      </c>
      <c r="H49" s="83">
        <f t="shared" si="4"/>
        <v>21.78</v>
      </c>
      <c r="I49">
        <f t="shared" si="5"/>
        <v>21.780442100000002</v>
      </c>
      <c r="J49" s="347">
        <v>6</v>
      </c>
      <c r="K49" s="34">
        <v>8</v>
      </c>
      <c r="L49"/>
      <c r="M49" s="34">
        <v>34</v>
      </c>
      <c r="N49" s="310" t="s">
        <v>119</v>
      </c>
      <c r="O49" s="107" t="s">
        <v>63</v>
      </c>
      <c r="P49" s="81">
        <v>22.06</v>
      </c>
      <c r="Q49" s="87">
        <v>18.62</v>
      </c>
      <c r="R49" s="82">
        <v>18.62</v>
      </c>
      <c r="S49"/>
    </row>
    <row r="50" spans="1:19" ht="15.75" customHeight="1">
      <c r="A50" s="35">
        <f t="shared" si="3"/>
        <v>48</v>
      </c>
      <c r="B50"/>
      <c r="C50" s="145">
        <v>57</v>
      </c>
      <c r="D50" s="153" t="str">
        <f>IF(přihlášky!$G$25="X",přihlášky!$E$25,přihlášky!$H$25)</f>
        <v>Böhm Matěj</v>
      </c>
      <c r="E50" s="108" t="str">
        <f>Startovky!E63</f>
        <v>ÚO Český Krumlov</v>
      </c>
      <c r="F50" s="3">
        <v>22.63</v>
      </c>
      <c r="G50" s="85">
        <v>21.79</v>
      </c>
      <c r="H50" s="83">
        <f t="shared" si="4"/>
        <v>21.79</v>
      </c>
      <c r="I50">
        <f t="shared" si="5"/>
        <v>21.7904442</v>
      </c>
      <c r="J50" s="348"/>
      <c r="K50" s="35">
        <v>18</v>
      </c>
      <c r="L50"/>
      <c r="M50" s="35">
        <v>55</v>
      </c>
      <c r="N50" s="88" t="s">
        <v>122</v>
      </c>
      <c r="O50" s="108" t="s">
        <v>63</v>
      </c>
      <c r="P50" s="3">
        <v>19.57</v>
      </c>
      <c r="Q50" s="85"/>
      <c r="R50" s="83">
        <v>19.57</v>
      </c>
      <c r="S50"/>
    </row>
    <row r="51" spans="1:19" ht="15.75" customHeight="1">
      <c r="A51" s="35">
        <f t="shared" si="3"/>
        <v>49</v>
      </c>
      <c r="B51"/>
      <c r="C51" s="145">
        <v>31</v>
      </c>
      <c r="D51" s="152" t="str">
        <f>IF(přihlášky!$G$47="X",přihlášky!$E$47,přihlášky!$H$47)</f>
        <v>Šťastný Ladislav</v>
      </c>
      <c r="E51" s="108" t="str">
        <f>Startovky!E34</f>
        <v>ÚO Písek</v>
      </c>
      <c r="F51" s="3"/>
      <c r="G51" s="85">
        <v>21.88</v>
      </c>
      <c r="H51" s="83">
        <f t="shared" si="4"/>
        <v>21.88</v>
      </c>
      <c r="I51">
        <f t="shared" si="5"/>
        <v>21.881218799999999</v>
      </c>
      <c r="J51" s="348"/>
      <c r="K51" s="35">
        <v>24</v>
      </c>
      <c r="L51"/>
      <c r="M51" s="35">
        <v>6</v>
      </c>
      <c r="N51" s="89" t="s">
        <v>60</v>
      </c>
      <c r="O51" s="108" t="s">
        <v>63</v>
      </c>
      <c r="P51" s="3">
        <v>20.059999999999999</v>
      </c>
      <c r="Q51" s="85">
        <v>23.51</v>
      </c>
      <c r="R51" s="83">
        <v>20.059999999999999</v>
      </c>
      <c r="S51"/>
    </row>
    <row r="52" spans="1:19" ht="15.75" customHeight="1">
      <c r="A52" s="35">
        <f t="shared" si="3"/>
        <v>50</v>
      </c>
      <c r="B52"/>
      <c r="C52" s="145">
        <v>2</v>
      </c>
      <c r="D52" s="152" t="str">
        <f>IF(přihlášky!$G$30="X",přihlášky!$E$30,přihlášky!$H$30)</f>
        <v>Janovský Martin</v>
      </c>
      <c r="E52" s="108" t="str">
        <f>Startovky!E5</f>
        <v>ÚO Tábor</v>
      </c>
      <c r="F52" s="3">
        <v>21.92</v>
      </c>
      <c r="G52" s="85"/>
      <c r="H52" s="83">
        <f t="shared" si="4"/>
        <v>21.92</v>
      </c>
      <c r="I52">
        <f t="shared" si="5"/>
        <v>21.921219200000003</v>
      </c>
      <c r="J52" s="348"/>
      <c r="K52" s="35">
        <v>31</v>
      </c>
      <c r="L52"/>
      <c r="M52" s="35">
        <v>48</v>
      </c>
      <c r="N52" s="89" t="s">
        <v>121</v>
      </c>
      <c r="O52" s="108" t="s">
        <v>63</v>
      </c>
      <c r="P52" s="3">
        <v>21.23</v>
      </c>
      <c r="Q52" s="85">
        <v>20.57</v>
      </c>
      <c r="R52" s="83">
        <v>20.57</v>
      </c>
      <c r="S52"/>
    </row>
    <row r="53" spans="1:19" ht="15.75" customHeight="1">
      <c r="A53" s="35">
        <f t="shared" si="3"/>
        <v>51</v>
      </c>
      <c r="B53"/>
      <c r="C53" s="145">
        <v>23</v>
      </c>
      <c r="D53" s="152" t="str">
        <f>IF(přihlášky!$G$33="X",přihlášky!$E$33,přihlášky!$H$33)</f>
        <v>Brožek Josef</v>
      </c>
      <c r="E53" s="108" t="str">
        <f>Startovky!E26</f>
        <v>ÚO Tábor</v>
      </c>
      <c r="F53" s="3">
        <v>22.53</v>
      </c>
      <c r="G53" s="85">
        <v>22.97</v>
      </c>
      <c r="H53" s="83">
        <f t="shared" si="4"/>
        <v>22.53</v>
      </c>
      <c r="I53">
        <f t="shared" si="5"/>
        <v>22.530455</v>
      </c>
      <c r="J53" s="348"/>
      <c r="K53" s="35">
        <v>37</v>
      </c>
      <c r="L53"/>
      <c r="M53" s="35">
        <v>27</v>
      </c>
      <c r="N53" s="88" t="s">
        <v>118</v>
      </c>
      <c r="O53" s="108" t="s">
        <v>63</v>
      </c>
      <c r="P53" s="3">
        <v>22.12</v>
      </c>
      <c r="Q53" s="85">
        <v>20.92</v>
      </c>
      <c r="R53" s="83">
        <v>20.92</v>
      </c>
      <c r="S53"/>
    </row>
    <row r="54" spans="1:19" ht="15.75" customHeight="1" thickBot="1">
      <c r="A54" s="35">
        <f t="shared" si="3"/>
        <v>52</v>
      </c>
      <c r="B54"/>
      <c r="C54" s="145">
        <v>64</v>
      </c>
      <c r="D54" s="153" t="s">
        <v>103</v>
      </c>
      <c r="E54" s="108" t="s">
        <v>47</v>
      </c>
      <c r="F54" s="3">
        <v>22.99</v>
      </c>
      <c r="G54" s="85"/>
      <c r="H54" s="83">
        <f t="shared" si="4"/>
        <v>22.99</v>
      </c>
      <c r="I54">
        <f t="shared" si="5"/>
        <v>22.991229899999997</v>
      </c>
      <c r="J54" s="349"/>
      <c r="K54" s="36">
        <v>40</v>
      </c>
      <c r="L54"/>
      <c r="M54" s="36">
        <v>13</v>
      </c>
      <c r="N54" s="178" t="s">
        <v>59</v>
      </c>
      <c r="O54" s="109" t="s">
        <v>63</v>
      </c>
      <c r="P54" s="4">
        <v>21.17</v>
      </c>
      <c r="Q54" s="179"/>
      <c r="R54" s="180">
        <v>21.17</v>
      </c>
      <c r="S54"/>
    </row>
    <row r="55" spans="1:19" ht="15.75" thickBot="1">
      <c r="A55" s="35">
        <f t="shared" si="3"/>
        <v>53</v>
      </c>
      <c r="B55"/>
      <c r="C55" s="145">
        <v>62</v>
      </c>
      <c r="D55" s="153" t="s">
        <v>102</v>
      </c>
      <c r="E55" s="108" t="s">
        <v>47</v>
      </c>
      <c r="F55" s="3">
        <v>23.34</v>
      </c>
      <c r="G55" s="85"/>
      <c r="H55" s="83">
        <f t="shared" si="4"/>
        <v>23.34</v>
      </c>
      <c r="I55">
        <f t="shared" si="5"/>
        <v>23.3412334</v>
      </c>
      <c r="J55" s="13" t="s">
        <v>27</v>
      </c>
      <c r="K55" s="91">
        <f>RANK(T15,T10:T16,1)</f>
        <v>5</v>
      </c>
      <c r="L55"/>
      <c r="M55"/>
      <c r="N55"/>
      <c r="O55"/>
      <c r="P55"/>
      <c r="Q55"/>
      <c r="R55" s="84">
        <f>SUM(R49:R54)</f>
        <v>120.91</v>
      </c>
      <c r="S55" s="48" t="s">
        <v>35</v>
      </c>
    </row>
    <row r="56" spans="1:19" ht="15.75" thickBot="1">
      <c r="A56" s="35">
        <f t="shared" si="3"/>
        <v>54</v>
      </c>
      <c r="B56"/>
      <c r="C56" s="145">
        <v>54</v>
      </c>
      <c r="D56" s="153" t="str">
        <f>IF(přihlášky!$G$76="X",přihlášky!$E$76,přihlášky!$H$76)</f>
        <v>Mikoláš Petr</v>
      </c>
      <c r="E56" s="108" t="str">
        <f>Startovky!E60</f>
        <v>ÚO České Budějovice</v>
      </c>
      <c r="F56" s="3">
        <v>30.11</v>
      </c>
      <c r="G56" s="85"/>
      <c r="H56" s="83">
        <f t="shared" si="4"/>
        <v>30.11</v>
      </c>
      <c r="I56">
        <f t="shared" si="5"/>
        <v>30.111301099999999</v>
      </c>
      <c r="J56"/>
      <c r="K56"/>
      <c r="L56"/>
      <c r="M56"/>
      <c r="N56"/>
      <c r="O56"/>
      <c r="P56"/>
      <c r="Q56"/>
      <c r="R56"/>
      <c r="S56"/>
    </row>
    <row r="57" spans="1:19" ht="15.75" thickBot="1">
      <c r="A57" s="35">
        <f t="shared" si="3"/>
        <v>55</v>
      </c>
      <c r="B57"/>
      <c r="C57" s="145">
        <v>3</v>
      </c>
      <c r="D57" s="152" t="str">
        <f>IF(přihlášky!$G$43="X",přihlášky!$E$43,přihlášky!$H$43)</f>
        <v>Král Radek</v>
      </c>
      <c r="E57" s="108" t="str">
        <f>Startovky!E6</f>
        <v>ÚO Písek</v>
      </c>
      <c r="F57" s="3"/>
      <c r="G57" s="85"/>
      <c r="H57" s="83" t="str">
        <f t="shared" si="4"/>
        <v>diskval.</v>
      </c>
      <c r="I57">
        <f t="shared" si="5"/>
        <v>1000</v>
      </c>
      <c r="J57"/>
      <c r="K57" s="9"/>
      <c r="L57"/>
      <c r="M57" s="350" t="str">
        <f>přihlášky!$C$13</f>
        <v>ÚO Strakonice</v>
      </c>
      <c r="N57" s="351"/>
      <c r="O57" s="351"/>
      <c r="P57" s="351"/>
      <c r="Q57" s="352"/>
      <c r="R57"/>
      <c r="S57"/>
    </row>
    <row r="58" spans="1:19" ht="15.75" customHeight="1">
      <c r="A58" s="35">
        <f t="shared" si="3"/>
        <v>55</v>
      </c>
      <c r="B58"/>
      <c r="C58" s="145">
        <v>20</v>
      </c>
      <c r="D58" s="152" t="str">
        <f>IF(přihlášky!$G$84="X",přihlášky!$E$84,přihlášky!$H$84)</f>
        <v>Rosa Petr</v>
      </c>
      <c r="E58" s="108" t="str">
        <f>Startovky!E23</f>
        <v>ÚO Prachatice</v>
      </c>
      <c r="F58" s="3"/>
      <c r="G58" s="85"/>
      <c r="H58" s="83" t="str">
        <f t="shared" si="4"/>
        <v>diskval.</v>
      </c>
      <c r="I58">
        <f t="shared" si="5"/>
        <v>1000</v>
      </c>
      <c r="J58" s="347">
        <v>7</v>
      </c>
      <c r="K58" s="34">
        <v>1</v>
      </c>
      <c r="L58"/>
      <c r="M58" s="34">
        <v>42</v>
      </c>
      <c r="N58" s="177" t="s">
        <v>58</v>
      </c>
      <c r="O58" s="107" t="s">
        <v>47</v>
      </c>
      <c r="P58" s="81">
        <v>17.440000000000001</v>
      </c>
      <c r="Q58" s="87">
        <v>16.87</v>
      </c>
      <c r="R58" s="82">
        <v>16.87</v>
      </c>
      <c r="S58"/>
    </row>
    <row r="59" spans="1:19" ht="15.75" customHeight="1">
      <c r="A59" s="35">
        <f t="shared" si="3"/>
        <v>55</v>
      </c>
      <c r="B59"/>
      <c r="C59" s="145">
        <v>24</v>
      </c>
      <c r="D59" s="152" t="str">
        <f>IF(přihlášky!$G$46="X",přihlášky!$E$46,přihlášky!$H$46)</f>
        <v>Nestartuje</v>
      </c>
      <c r="E59" s="108" t="str">
        <f>Startovky!E27</f>
        <v>ÚO Písek</v>
      </c>
      <c r="F59" s="3"/>
      <c r="G59" s="85"/>
      <c r="H59" s="83" t="str">
        <f t="shared" si="4"/>
        <v>diskval.</v>
      </c>
      <c r="I59">
        <f t="shared" si="5"/>
        <v>1000</v>
      </c>
      <c r="J59" s="348"/>
      <c r="K59" s="35">
        <v>20</v>
      </c>
      <c r="L59"/>
      <c r="M59" s="35">
        <v>49</v>
      </c>
      <c r="N59" s="88" t="s">
        <v>100</v>
      </c>
      <c r="O59" s="108" t="s">
        <v>47</v>
      </c>
      <c r="P59" s="3">
        <v>19.93</v>
      </c>
      <c r="Q59" s="85">
        <v>21.07</v>
      </c>
      <c r="R59" s="83">
        <v>19.93</v>
      </c>
      <c r="S59"/>
    </row>
    <row r="60" spans="1:19" ht="15.75" customHeight="1">
      <c r="A60" s="35">
        <f t="shared" si="3"/>
        <v>55</v>
      </c>
      <c r="B60"/>
      <c r="C60" s="145">
        <v>25</v>
      </c>
      <c r="D60" s="152" t="str">
        <f>IF(přihlášky!$G$59="X",přihlášky!$E$59,přihlášky!$H$59)</f>
        <v>Nestartuje</v>
      </c>
      <c r="E60" s="108" t="str">
        <f>Startovky!E28</f>
        <v>ÚO Jindřichův Hradec</v>
      </c>
      <c r="F60" s="3"/>
      <c r="G60" s="85"/>
      <c r="H60" s="83" t="str">
        <f t="shared" si="4"/>
        <v>diskval.</v>
      </c>
      <c r="I60">
        <f t="shared" si="5"/>
        <v>1000</v>
      </c>
      <c r="J60" s="348"/>
      <c r="K60" s="35">
        <v>21</v>
      </c>
      <c r="L60"/>
      <c r="M60" s="35">
        <v>21</v>
      </c>
      <c r="N60" s="88" t="s">
        <v>57</v>
      </c>
      <c r="O60" s="108" t="s">
        <v>47</v>
      </c>
      <c r="P60" s="3">
        <v>19.96</v>
      </c>
      <c r="Q60" s="85">
        <v>20.45</v>
      </c>
      <c r="R60" s="83">
        <v>19.96</v>
      </c>
      <c r="S60"/>
    </row>
    <row r="61" spans="1:19" ht="15.75" customHeight="1">
      <c r="A61" s="35">
        <f t="shared" si="3"/>
        <v>55</v>
      </c>
      <c r="B61"/>
      <c r="C61" s="145">
        <v>29</v>
      </c>
      <c r="D61" s="152" t="str">
        <f>IF(přihlášky!$G$21="X",přihlášky!$E$21,přihlášky!$H$21)</f>
        <v>Kačer Zdeněk</v>
      </c>
      <c r="E61" s="108" t="str">
        <f>Startovky!E32</f>
        <v>ÚO Český Krumlov</v>
      </c>
      <c r="F61" s="3"/>
      <c r="G61" s="85"/>
      <c r="H61" s="83" t="str">
        <f t="shared" si="4"/>
        <v>diskval.</v>
      </c>
      <c r="I61">
        <f t="shared" si="5"/>
        <v>1000</v>
      </c>
      <c r="J61" s="348"/>
      <c r="K61" s="35">
        <v>22</v>
      </c>
      <c r="L61"/>
      <c r="M61" s="35">
        <v>7</v>
      </c>
      <c r="N61" s="88" t="s">
        <v>87</v>
      </c>
      <c r="O61" s="108" t="s">
        <v>47</v>
      </c>
      <c r="P61" s="3">
        <v>20</v>
      </c>
      <c r="Q61" s="85"/>
      <c r="R61" s="83">
        <v>20</v>
      </c>
      <c r="S61"/>
    </row>
    <row r="62" spans="1:19" ht="15.75" customHeight="1">
      <c r="A62" s="35">
        <f t="shared" si="3"/>
        <v>55</v>
      </c>
      <c r="B62"/>
      <c r="C62" s="145">
        <v>39</v>
      </c>
      <c r="D62" s="153" t="str">
        <f>IF(přihlášky!$G$61="X",přihlášky!$E$61,přihlášky!$H$61)</f>
        <v>Šenkýř Marek</v>
      </c>
      <c r="E62" s="108" t="str">
        <f>Startovky!E45</f>
        <v>ÚO Jindřichův Hradec</v>
      </c>
      <c r="F62" s="3"/>
      <c r="G62" s="85"/>
      <c r="H62" s="83" t="str">
        <f t="shared" si="4"/>
        <v>diskval.</v>
      </c>
      <c r="I62">
        <f t="shared" si="5"/>
        <v>1000</v>
      </c>
      <c r="J62" s="348"/>
      <c r="K62" s="35">
        <v>30</v>
      </c>
      <c r="L62"/>
      <c r="M62" s="35">
        <v>14</v>
      </c>
      <c r="N62" s="88" t="s">
        <v>79</v>
      </c>
      <c r="O62" s="108" t="s">
        <v>47</v>
      </c>
      <c r="P62" s="3">
        <v>20.53</v>
      </c>
      <c r="Q62" s="85">
        <v>26.5</v>
      </c>
      <c r="R62" s="83">
        <v>20.53</v>
      </c>
      <c r="S62"/>
    </row>
    <row r="63" spans="1:19" ht="15.75" customHeight="1" thickBot="1">
      <c r="A63" s="35">
        <f t="shared" si="3"/>
        <v>55</v>
      </c>
      <c r="B63"/>
      <c r="C63" s="145">
        <v>47</v>
      </c>
      <c r="D63" s="153" t="str">
        <f>IF(přihlášky!$G$75="X",přihlášky!$E$75,přihlášky!$H$75)</f>
        <v>Nestartuje</v>
      </c>
      <c r="E63" s="108" t="str">
        <f>Startovky!E53</f>
        <v>ÚO České Budějovice</v>
      </c>
      <c r="F63" s="3"/>
      <c r="G63" s="85"/>
      <c r="H63" s="83" t="str">
        <f t="shared" si="4"/>
        <v>diskval.</v>
      </c>
      <c r="I63">
        <f t="shared" si="5"/>
        <v>1000</v>
      </c>
      <c r="J63" s="349"/>
      <c r="K63" s="36">
        <v>41</v>
      </c>
      <c r="L63"/>
      <c r="M63" s="36">
        <v>35</v>
      </c>
      <c r="N63" s="178" t="s">
        <v>78</v>
      </c>
      <c r="O63" s="109" t="s">
        <v>47</v>
      </c>
      <c r="P63" s="4">
        <v>21.37</v>
      </c>
      <c r="Q63" s="179"/>
      <c r="R63" s="180">
        <v>21.37</v>
      </c>
      <c r="S63"/>
    </row>
    <row r="64" spans="1:19" ht="15.75" thickBot="1">
      <c r="A64" s="35">
        <f t="shared" si="3"/>
        <v>55</v>
      </c>
      <c r="B64"/>
      <c r="C64" s="145">
        <v>51</v>
      </c>
      <c r="D64" s="153" t="str">
        <f>IF(přihlášky!$G$37="X",přihlášky!$E$37,přihlášky!$H$37)</f>
        <v>Nestartuje</v>
      </c>
      <c r="E64" s="108" t="str">
        <f>Startovky!E57</f>
        <v>ÚO Tábor</v>
      </c>
      <c r="F64" s="3"/>
      <c r="G64" s="85"/>
      <c r="H64" s="83" t="str">
        <f t="shared" si="4"/>
        <v>diskval.</v>
      </c>
      <c r="I64">
        <f t="shared" si="5"/>
        <v>1000</v>
      </c>
      <c r="J64" s="13" t="s">
        <v>27</v>
      </c>
      <c r="K64" s="91">
        <f>RANK(T16,T10:T16,1)</f>
        <v>3</v>
      </c>
      <c r="L64"/>
      <c r="M64"/>
      <c r="N64"/>
      <c r="O64"/>
      <c r="P64"/>
      <c r="Q64"/>
      <c r="R64" s="84">
        <f>SUM(R58:R63)</f>
        <v>118.66</v>
      </c>
      <c r="S64" s="48" t="s">
        <v>35</v>
      </c>
    </row>
    <row r="65" spans="1:19" ht="15.75" customHeight="1">
      <c r="A65" s="35">
        <f t="shared" si="3"/>
        <v>55</v>
      </c>
      <c r="B65"/>
      <c r="C65" s="145">
        <v>56</v>
      </c>
      <c r="D65" s="153" t="str">
        <f>IF(přihlášky!$G$102="X",přihlášky!$E$102,přihlášky!$H$102)</f>
        <v>Nestartuje</v>
      </c>
      <c r="E65" s="108" t="str">
        <f>Startovky!E62</f>
        <v>ÚO Strakonice</v>
      </c>
      <c r="F65" s="3"/>
      <c r="G65" s="85"/>
      <c r="H65" s="83" t="str">
        <f t="shared" si="4"/>
        <v>diskval.</v>
      </c>
      <c r="I65">
        <f t="shared" si="5"/>
        <v>1000</v>
      </c>
      <c r="J65"/>
      <c r="K65"/>
      <c r="L65"/>
      <c r="M65" s="357" t="s">
        <v>44</v>
      </c>
      <c r="N65" s="358"/>
      <c r="O65" s="358"/>
      <c r="P65" s="358"/>
      <c r="Q65" s="358"/>
      <c r="R65" s="358"/>
      <c r="S65" s="358"/>
    </row>
    <row r="66" spans="1:19" ht="12.75" customHeight="1">
      <c r="A66" s="35">
        <f t="shared" si="3"/>
        <v>55</v>
      </c>
      <c r="B66"/>
      <c r="C66" s="145">
        <v>58</v>
      </c>
      <c r="D66" s="153" t="str">
        <f>IF(přihlášky!$G$38="X",přihlášky!$E$38,přihlášky!$H$38)</f>
        <v>Nestartuje</v>
      </c>
      <c r="E66" s="108" t="str">
        <f>Startovky!E64</f>
        <v>ÚO Tábor</v>
      </c>
      <c r="F66" s="3"/>
      <c r="G66" s="85"/>
      <c r="H66" s="83" t="str">
        <f t="shared" si="4"/>
        <v>diskval.</v>
      </c>
      <c r="I66">
        <f t="shared" si="5"/>
        <v>1000</v>
      </c>
      <c r="J66"/>
      <c r="K66"/>
      <c r="L66"/>
      <c r="M66" s="358"/>
      <c r="N66" s="358"/>
      <c r="O66" s="358"/>
      <c r="P66" s="358"/>
      <c r="Q66" s="358"/>
      <c r="R66" s="358"/>
      <c r="S66" s="358"/>
    </row>
    <row r="67" spans="1:19" ht="15">
      <c r="A67" s="35">
        <f t="shared" ref="A67:A72" si="6">RANK(I67,$I$3:$I$72,1)</f>
        <v>55</v>
      </c>
      <c r="B67"/>
      <c r="C67" s="145">
        <v>63</v>
      </c>
      <c r="D67" s="153" t="str">
        <f>IF(přihlášky!$G$103="X",přihlášky!$E$103,přihlášky!$H$103)</f>
        <v>Nestartuje</v>
      </c>
      <c r="E67" s="108" t="str">
        <f>Startovky!E69</f>
        <v>ÚO Strakonice</v>
      </c>
      <c r="F67" s="3"/>
      <c r="G67" s="85"/>
      <c r="H67" s="83" t="str">
        <f t="shared" ref="H67:H98" si="7">IF(AND(F67=0,G67=0),"diskval.",IF(AND(F67&gt;0,G67&gt;0),MIN(F67:G67),IF(F67&gt;0,F67,G67)))</f>
        <v>diskval.</v>
      </c>
      <c r="I67">
        <f t="shared" ref="I67:I72" si="8">IF(F67+G67=0,1000,H67+((IF(F67&gt;0,F67,100)+IF(G67&gt;0,G67,100))/100000))</f>
        <v>1000</v>
      </c>
      <c r="J67"/>
      <c r="K67"/>
      <c r="L67"/>
      <c r="M67" s="358"/>
      <c r="N67" s="358"/>
      <c r="O67" s="358"/>
      <c r="P67" s="358"/>
      <c r="Q67" s="358"/>
      <c r="R67" s="358"/>
      <c r="S67" s="358"/>
    </row>
    <row r="68" spans="1:19" ht="15">
      <c r="A68" s="35">
        <f t="shared" si="6"/>
        <v>55</v>
      </c>
      <c r="B68"/>
      <c r="C68" s="145">
        <v>65</v>
      </c>
      <c r="D68" s="153" t="str">
        <f>IF(přihlášky!$G$39="X",přihlášky!$E$39,přihlášky!$H$39)</f>
        <v>Nestartuje</v>
      </c>
      <c r="E68" s="108" t="str">
        <f>Startovky!E71</f>
        <v>ÚO Tábor</v>
      </c>
      <c r="F68" s="3"/>
      <c r="G68" s="85"/>
      <c r="H68" s="83" t="str">
        <f t="shared" si="7"/>
        <v>diskval.</v>
      </c>
      <c r="I68">
        <f t="shared" si="8"/>
        <v>1000</v>
      </c>
      <c r="J68"/>
      <c r="K68"/>
      <c r="L68"/>
      <c r="M68" s="358"/>
      <c r="N68" s="358"/>
      <c r="O68" s="358"/>
      <c r="P68" s="358"/>
      <c r="Q68" s="358"/>
      <c r="R68" s="358"/>
      <c r="S68" s="358"/>
    </row>
    <row r="69" spans="1:19" ht="15">
      <c r="A69" s="35">
        <f t="shared" si="6"/>
        <v>55</v>
      </c>
      <c r="B69"/>
      <c r="C69" s="145">
        <v>67</v>
      </c>
      <c r="D69" s="153" t="str">
        <f>IF(přihlášky!$G$65="X",přihlášky!$E$65,přihlášky!$H$65)</f>
        <v>Nestartuje</v>
      </c>
      <c r="E69" s="108" t="str">
        <f>Startovky!E73</f>
        <v>ÚO Jindřichův Hradec</v>
      </c>
      <c r="F69" s="3"/>
      <c r="G69" s="85"/>
      <c r="H69" s="83" t="str">
        <f t="shared" si="7"/>
        <v>diskval.</v>
      </c>
      <c r="I69">
        <f t="shared" si="8"/>
        <v>1000</v>
      </c>
      <c r="J69"/>
      <c r="K69"/>
      <c r="L69"/>
      <c r="M69" s="358"/>
      <c r="N69" s="358"/>
      <c r="O69" s="358"/>
      <c r="P69" s="358"/>
      <c r="Q69" s="358"/>
      <c r="R69" s="358"/>
      <c r="S69" s="358"/>
    </row>
    <row r="70" spans="1:19" ht="15">
      <c r="A70" s="35">
        <f t="shared" si="6"/>
        <v>55</v>
      </c>
      <c r="B70"/>
      <c r="C70" s="145">
        <v>68</v>
      </c>
      <c r="D70" s="153" t="str">
        <f>IF(přihlášky!$G$78="X",přihlášky!$E$78,přihlášky!$H$78)</f>
        <v>Nestartuje</v>
      </c>
      <c r="E70" s="108" t="str">
        <f>Startovky!E74</f>
        <v>ÚO České Budějovice</v>
      </c>
      <c r="F70" s="3"/>
      <c r="G70" s="85"/>
      <c r="H70" s="83" t="str">
        <f t="shared" si="7"/>
        <v>diskval.</v>
      </c>
      <c r="I70">
        <f t="shared" si="8"/>
        <v>1000</v>
      </c>
      <c r="J70"/>
      <c r="K70"/>
      <c r="L70"/>
      <c r="M70" s="358"/>
      <c r="N70" s="358"/>
      <c r="O70" s="358"/>
      <c r="P70" s="358"/>
      <c r="Q70" s="358"/>
      <c r="R70" s="358"/>
      <c r="S70" s="358"/>
    </row>
    <row r="71" spans="1:19" ht="15">
      <c r="A71" s="35">
        <f t="shared" si="6"/>
        <v>55</v>
      </c>
      <c r="B71"/>
      <c r="C71" s="145">
        <v>69</v>
      </c>
      <c r="D71" s="153" t="str">
        <f>IF(přihlášky!$G$91="X",přihlášky!$E$91,přihlášky!$H$91)</f>
        <v>Nestartuje</v>
      </c>
      <c r="E71" s="108" t="str">
        <f>Startovky!E75</f>
        <v>ÚO Prachatice</v>
      </c>
      <c r="F71" s="3"/>
      <c r="G71" s="85"/>
      <c r="H71" s="83" t="str">
        <f t="shared" si="7"/>
        <v>diskval.</v>
      </c>
      <c r="I71">
        <f t="shared" si="8"/>
        <v>1000</v>
      </c>
      <c r="J71"/>
      <c r="K71"/>
      <c r="L71"/>
      <c r="M71" s="358"/>
      <c r="N71" s="358"/>
      <c r="O71" s="358"/>
      <c r="P71" s="358"/>
      <c r="Q71" s="358"/>
      <c r="R71" s="358"/>
      <c r="S71" s="358"/>
    </row>
    <row r="72" spans="1:19" ht="15.75" thickBot="1">
      <c r="A72" s="36">
        <f t="shared" si="6"/>
        <v>55</v>
      </c>
      <c r="B72"/>
      <c r="C72" s="146">
        <v>70</v>
      </c>
      <c r="D72" s="65" t="str">
        <f>IF(přihlášky!$G$104="X",přihlášky!$E$104,přihlášky!$H$104)</f>
        <v>Krupka Luboš (věž jednotlivci)</v>
      </c>
      <c r="E72" s="109" t="str">
        <f>Startovky!E76</f>
        <v>ÚO Strakonice</v>
      </c>
      <c r="F72" s="4"/>
      <c r="G72" s="179"/>
      <c r="H72" s="180" t="str">
        <f t="shared" si="7"/>
        <v>diskval.</v>
      </c>
      <c r="I72">
        <f t="shared" si="8"/>
        <v>1000</v>
      </c>
      <c r="J72"/>
      <c r="K72"/>
      <c r="L72"/>
      <c r="M72" s="358"/>
      <c r="N72" s="358"/>
      <c r="O72" s="358"/>
      <c r="P72" s="358"/>
      <c r="Q72" s="358"/>
      <c r="R72" s="358"/>
      <c r="S72" s="358"/>
    </row>
  </sheetData>
  <sortState ref="A3:H71">
    <sortCondition ref="A3"/>
  </sortState>
  <mergeCells count="17">
    <mergeCell ref="M65:S72"/>
    <mergeCell ref="M3:Q3"/>
    <mergeCell ref="M12:Q12"/>
    <mergeCell ref="M21:Q21"/>
    <mergeCell ref="M30:Q30"/>
    <mergeCell ref="M39:Q39"/>
    <mergeCell ref="P2:Q2"/>
    <mergeCell ref="J40:J45"/>
    <mergeCell ref="J49:J54"/>
    <mergeCell ref="J58:J63"/>
    <mergeCell ref="C1:H1"/>
    <mergeCell ref="J4:J9"/>
    <mergeCell ref="J13:J18"/>
    <mergeCell ref="J22:J27"/>
    <mergeCell ref="J31:J36"/>
    <mergeCell ref="M48:Q48"/>
    <mergeCell ref="M57:Q57"/>
  </mergeCells>
  <pageMargins left="0.23622047244094491" right="0.23622047244094491" top="0.74803149606299213" bottom="0.74803149606299213" header="0.31496062992125984" footer="0.31496062992125984"/>
  <pageSetup paperSize="9" scale="96" fitToWidth="2" fitToHeight="2" orientation="portrait" horizontalDpi="4294967293" r:id="rId1"/>
  <rowBreaks count="1" manualBreakCount="1">
    <brk id="37" max="18" man="1"/>
  </rowBreaks>
  <colBreaks count="1" manualBreakCount="1">
    <brk id="9" max="70" man="1"/>
  </colBreaks>
</worksheet>
</file>

<file path=xl/worksheets/sheet3.xml><?xml version="1.0" encoding="utf-8"?>
<worksheet xmlns="http://schemas.openxmlformats.org/spreadsheetml/2006/main" xmlns:r="http://schemas.openxmlformats.org/officeDocument/2006/relationships">
  <dimension ref="A1:S72"/>
  <sheetViews>
    <sheetView view="pageBreakPreview" topLeftCell="A40" zoomScaleSheetLayoutView="100" workbookViewId="0">
      <selection activeCell="G11" sqref="G11"/>
    </sheetView>
  </sheetViews>
  <sheetFormatPr defaultRowHeight="12.75"/>
  <cols>
    <col min="2" max="2" width="0.85546875" customWidth="1"/>
    <col min="4" max="4" width="31.5703125" customWidth="1"/>
    <col min="5" max="5" width="19.28515625" customWidth="1"/>
    <col min="6" max="6" width="16.5703125" customWidth="1"/>
    <col min="7" max="7" width="19.28515625" customWidth="1"/>
    <col min="9" max="9" width="11.28515625" bestFit="1" customWidth="1"/>
    <col min="12" max="12" width="0.85546875" customWidth="1"/>
    <col min="14" max="14" width="17" customWidth="1"/>
    <col min="15" max="15" width="15.42578125" customWidth="1"/>
    <col min="18" max="18" width="9.85546875" customWidth="1"/>
    <col min="19" max="19" width="11.85546875" customWidth="1"/>
  </cols>
  <sheetData>
    <row r="1" spans="1:19" ht="21" thickBot="1">
      <c r="C1" s="353" t="s">
        <v>25</v>
      </c>
      <c r="D1" s="354"/>
      <c r="E1" s="354"/>
      <c r="F1" s="354"/>
      <c r="G1" s="354"/>
      <c r="H1" s="355"/>
    </row>
    <row r="2" spans="1:19" ht="39" customHeight="1" thickBot="1">
      <c r="A2" s="19" t="s">
        <v>1</v>
      </c>
      <c r="C2" s="5" t="s">
        <v>10</v>
      </c>
      <c r="D2" s="5" t="s">
        <v>0</v>
      </c>
      <c r="E2" s="5" t="s">
        <v>2</v>
      </c>
      <c r="F2" s="15" t="s">
        <v>5</v>
      </c>
      <c r="G2" s="15" t="s">
        <v>8</v>
      </c>
      <c r="H2" s="234" t="s">
        <v>9</v>
      </c>
      <c r="I2" s="176" t="s">
        <v>75</v>
      </c>
      <c r="J2" s="176" t="s">
        <v>74</v>
      </c>
      <c r="K2" s="175" t="s">
        <v>76</v>
      </c>
    </row>
    <row r="3" spans="1:19" ht="12.75" customHeight="1" thickBot="1">
      <c r="A3" s="34">
        <f t="shared" ref="A3:A34" si="0">RANK(K3,$K$3:$K$72,1)</f>
        <v>1</v>
      </c>
      <c r="C3" s="7">
        <v>42</v>
      </c>
      <c r="D3" s="118" t="str">
        <f>IF(přihlášky!$F$100="X",přihlášky!$E$100,přihlášky!$H$100)</f>
        <v>Pěnča Ivan</v>
      </c>
      <c r="E3" s="107" t="str">
        <f>Startovky!E48</f>
        <v>ÚO Strakonice</v>
      </c>
      <c r="F3" s="14">
        <v>15.58</v>
      </c>
      <c r="G3" s="82">
        <v>16.87</v>
      </c>
      <c r="H3" s="235">
        <f t="shared" ref="H3:H34" si="1">IF(OR(F3="diskval.",G3="diskval."),"diskval.",F3+G3)</f>
        <v>32.450000000000003</v>
      </c>
      <c r="I3" s="170">
        <f>IF(OR(věž!F3=0,věž!G3=0),100,MAX(věž!F3:G3))</f>
        <v>15.78</v>
      </c>
      <c r="J3" s="170">
        <f>IF(OR('100m'!F3=0,'100m'!G3=0),100,MAX('100m'!F3:G3))</f>
        <v>17.440000000000001</v>
      </c>
      <c r="K3">
        <f t="shared" ref="K3:K34" si="2">IF(H3="diskval.",1000,H3+((IF(I3&gt;0,I3,100)+IF(J3&gt;0,J3,100))/100000))</f>
        <v>32.450332200000005</v>
      </c>
      <c r="L3" s="8"/>
      <c r="M3" s="357" t="s">
        <v>43</v>
      </c>
      <c r="N3" s="362"/>
      <c r="O3" s="362"/>
      <c r="P3" s="362"/>
      <c r="Q3" s="362"/>
      <c r="R3" s="362"/>
      <c r="S3" s="362"/>
    </row>
    <row r="4" spans="1:19" ht="12.75" customHeight="1" thickBot="1">
      <c r="A4" s="34">
        <f t="shared" si="0"/>
        <v>2</v>
      </c>
      <c r="C4" s="145">
        <v>19</v>
      </c>
      <c r="D4" s="152" t="str">
        <f>IF(přihlášky!$F$71="X",přihlášky!$E$71,přihlášky!$H$71)</f>
        <v>Ježek Jan</v>
      </c>
      <c r="E4" s="108" t="str">
        <f>Startovky!E22</f>
        <v>ÚO České Budějovice</v>
      </c>
      <c r="F4" s="2">
        <v>15.68</v>
      </c>
      <c r="G4" s="83">
        <v>18.16</v>
      </c>
      <c r="H4" s="236">
        <f t="shared" si="1"/>
        <v>33.840000000000003</v>
      </c>
      <c r="I4" s="170">
        <f>IF(OR(věž!F4=0,věž!G4=0),100,MAX(věž!F4:G4))</f>
        <v>100</v>
      </c>
      <c r="J4" s="170">
        <f>IF(OR('100m'!F4=0,'100m'!G4=0),100,MAX('100m'!F4:G4))</f>
        <v>17.91</v>
      </c>
      <c r="K4">
        <f t="shared" si="2"/>
        <v>33.841179100000005</v>
      </c>
      <c r="L4" s="8"/>
      <c r="M4" s="362"/>
      <c r="N4" s="362"/>
      <c r="O4" s="362"/>
      <c r="P4" s="362"/>
      <c r="Q4" s="362"/>
      <c r="R4" s="362"/>
      <c r="S4" s="362"/>
    </row>
    <row r="5" spans="1:19" ht="12.75" customHeight="1" thickBot="1">
      <c r="A5" s="34">
        <f t="shared" si="0"/>
        <v>3</v>
      </c>
      <c r="C5" s="145">
        <v>33</v>
      </c>
      <c r="D5" s="152" t="str">
        <f>IF(přihlášky!$F$73="X",přihlášky!$E$73,přihlášky!$H$73)</f>
        <v>Čada Milan</v>
      </c>
      <c r="E5" s="108" t="str">
        <f>Startovky!E36</f>
        <v>ÚO České Budějovice</v>
      </c>
      <c r="F5" s="2">
        <v>15.82</v>
      </c>
      <c r="G5" s="83">
        <v>18.45</v>
      </c>
      <c r="H5" s="236">
        <f t="shared" si="1"/>
        <v>34.269999999999996</v>
      </c>
      <c r="I5" s="170">
        <f>IF(OR(věž!F5=0,věž!G5=0),100,MAX(věž!F5:G5))</f>
        <v>16.25</v>
      </c>
      <c r="J5" s="170">
        <f>IF(OR('100m'!F5=0,'100m'!G5=0),100,MAX('100m'!F5:G5))</f>
        <v>20.55</v>
      </c>
      <c r="K5">
        <f t="shared" si="2"/>
        <v>34.270367999999998</v>
      </c>
      <c r="L5" s="8"/>
      <c r="M5" s="362"/>
      <c r="N5" s="362"/>
      <c r="O5" s="362"/>
      <c r="P5" s="362"/>
      <c r="Q5" s="362"/>
      <c r="R5" s="362"/>
      <c r="S5" s="362"/>
    </row>
    <row r="6" spans="1:19" ht="12.75" customHeight="1" thickBot="1">
      <c r="A6" s="34">
        <f t="shared" si="0"/>
        <v>4</v>
      </c>
      <c r="C6" s="145">
        <v>10</v>
      </c>
      <c r="D6" s="152" t="str">
        <f>IF(přihlášky!$F$44="X",přihlášky!$E$44,přihlášky!$H$44)</f>
        <v>Píbal Jiří</v>
      </c>
      <c r="E6" s="108" t="str">
        <f>Startovky!E13</f>
        <v>ÚO Písek</v>
      </c>
      <c r="F6" s="2">
        <v>16.03</v>
      </c>
      <c r="G6" s="83">
        <v>18.63</v>
      </c>
      <c r="H6" s="236">
        <f t="shared" si="1"/>
        <v>34.659999999999997</v>
      </c>
      <c r="I6" s="170">
        <f>IF(OR(věž!F6=0,věž!G6=0),100,MAX(věž!F6:G6))</f>
        <v>15.61</v>
      </c>
      <c r="J6" s="170">
        <f>IF(OR('100m'!F6=0,'100m'!G6=0),100,MAX('100m'!F6:G6))</f>
        <v>18.48</v>
      </c>
      <c r="K6">
        <f t="shared" si="2"/>
        <v>34.660340899999994</v>
      </c>
      <c r="L6" s="8"/>
      <c r="M6" s="362"/>
      <c r="N6" s="362"/>
      <c r="O6" s="362"/>
      <c r="P6" s="362"/>
      <c r="Q6" s="362"/>
      <c r="R6" s="362"/>
      <c r="S6" s="362"/>
    </row>
    <row r="7" spans="1:19" ht="12.75" customHeight="1" thickBot="1">
      <c r="A7" s="34">
        <f t="shared" si="0"/>
        <v>5</v>
      </c>
      <c r="C7" s="145">
        <v>52</v>
      </c>
      <c r="D7" s="154" t="str">
        <f>IF(přihlášky!$F$50="X",přihlášky!$E$50,přihlášky!$H$50)</f>
        <v>Lučanský Patrik</v>
      </c>
      <c r="E7" s="108" t="str">
        <f>Startovky!E58</f>
        <v>ÚO Písek</v>
      </c>
      <c r="F7" s="2">
        <v>17.13</v>
      </c>
      <c r="G7" s="83">
        <v>17.829999999999998</v>
      </c>
      <c r="H7" s="236">
        <f t="shared" si="1"/>
        <v>34.959999999999994</v>
      </c>
      <c r="I7" s="170">
        <f>IF(OR(věž!F7=0,věž!G7=0),100,MAX(věž!F7:G7))</f>
        <v>16.350000000000001</v>
      </c>
      <c r="J7" s="170">
        <f>IF(OR('100m'!F7=0,'100m'!G7=0),100,MAX('100m'!F7:G7))</f>
        <v>19.41</v>
      </c>
      <c r="K7">
        <f t="shared" si="2"/>
        <v>34.960357599999995</v>
      </c>
      <c r="L7" s="8"/>
      <c r="M7" s="362"/>
      <c r="N7" s="362"/>
      <c r="O7" s="362"/>
      <c r="P7" s="362"/>
      <c r="Q7" s="362"/>
      <c r="R7" s="362"/>
      <c r="S7" s="362"/>
    </row>
    <row r="8" spans="1:19" ht="12.75" customHeight="1" thickBot="1">
      <c r="A8" s="34">
        <f t="shared" si="0"/>
        <v>6</v>
      </c>
      <c r="C8" s="145">
        <v>32</v>
      </c>
      <c r="D8" s="152" t="str">
        <f>IF(přihlášky!$F$60="X",přihlášky!$E$60,přihlášky!$H$60)</f>
        <v>Kučera Jan</v>
      </c>
      <c r="E8" s="108" t="str">
        <f>Startovky!E35</f>
        <v>ÚO Jindřichův Hradec</v>
      </c>
      <c r="F8" s="2">
        <v>16.940000000000001</v>
      </c>
      <c r="G8" s="83">
        <v>18.260000000000002</v>
      </c>
      <c r="H8" s="236">
        <f t="shared" si="1"/>
        <v>35.200000000000003</v>
      </c>
      <c r="I8" s="170">
        <f>IF(OR(věž!F8=0,věž!G8=0),100,MAX(věž!F8:G8))</f>
        <v>18.36</v>
      </c>
      <c r="J8" s="170">
        <f>IF(OR('100m'!F8=0,'100m'!G8=0),100,MAX('100m'!F8:G8))</f>
        <v>100</v>
      </c>
      <c r="K8">
        <f t="shared" si="2"/>
        <v>35.2011836</v>
      </c>
      <c r="L8" s="8"/>
      <c r="M8" s="362"/>
      <c r="N8" s="362"/>
      <c r="O8" s="362"/>
      <c r="P8" s="362"/>
      <c r="Q8" s="362"/>
      <c r="R8" s="362"/>
      <c r="S8" s="362"/>
    </row>
    <row r="9" spans="1:19" ht="12.75" customHeight="1" thickBot="1">
      <c r="A9" s="34">
        <f t="shared" si="0"/>
        <v>7</v>
      </c>
      <c r="C9" s="145">
        <v>4</v>
      </c>
      <c r="D9" s="152" t="str">
        <f>IF(přihlášky!$F$56="X",přihlášky!$E$56,přihlášky!$H$56)</f>
        <v>Šmíd Stanislav</v>
      </c>
      <c r="E9" s="108" t="str">
        <f>Startovky!E7</f>
        <v>ÚO Jindřichův Hradec</v>
      </c>
      <c r="F9" s="2">
        <v>16.46</v>
      </c>
      <c r="G9" s="83">
        <v>18.899999999999999</v>
      </c>
      <c r="H9" s="236">
        <f t="shared" si="1"/>
        <v>35.36</v>
      </c>
      <c r="I9" s="170">
        <f>IF(OR(věž!F9=0,věž!G9=0),100,MAX(věž!F9:G9))</f>
        <v>16.850000000000001</v>
      </c>
      <c r="J9" s="170">
        <f>IF(OR('100m'!F9=0,'100m'!G9=0),100,MAX('100m'!F9:G9))</f>
        <v>18.600000000000001</v>
      </c>
      <c r="K9">
        <f t="shared" si="2"/>
        <v>35.3603545</v>
      </c>
      <c r="L9" s="8"/>
      <c r="M9" s="362"/>
      <c r="N9" s="362"/>
      <c r="O9" s="362"/>
      <c r="P9" s="362"/>
      <c r="Q9" s="362"/>
      <c r="R9" s="362"/>
      <c r="S9" s="362"/>
    </row>
    <row r="10" spans="1:19" ht="12.75" customHeight="1" thickBot="1">
      <c r="A10" s="34">
        <f t="shared" si="0"/>
        <v>8</v>
      </c>
      <c r="C10" s="145">
        <v>18</v>
      </c>
      <c r="D10" s="152" t="str">
        <f>IF(přihlášky!$F$58="X",přihlášky!$E$58,přihlášky!$H$58)</f>
        <v>Janů Pavel</v>
      </c>
      <c r="E10" s="108" t="str">
        <f>Startovky!E21</f>
        <v>ÚO Jindřichův Hradec</v>
      </c>
      <c r="F10" s="2">
        <v>16.600000000000001</v>
      </c>
      <c r="G10" s="83">
        <v>18.91</v>
      </c>
      <c r="H10" s="236">
        <f t="shared" si="1"/>
        <v>35.510000000000005</v>
      </c>
      <c r="I10" s="170">
        <f>IF(OR(věž!F10=0,věž!G10=0),100,MAX(věž!F10:G10))</f>
        <v>18.04</v>
      </c>
      <c r="J10" s="170">
        <f>IF(OR('100m'!F10=0,'100m'!G10=0),100,MAX('100m'!F10:G10))</f>
        <v>22.06</v>
      </c>
      <c r="K10">
        <f t="shared" si="2"/>
        <v>35.510401000000002</v>
      </c>
      <c r="L10" s="8"/>
      <c r="M10" s="8"/>
      <c r="N10" s="8"/>
      <c r="O10" s="8"/>
      <c r="P10" s="8"/>
      <c r="Q10" s="8"/>
      <c r="R10" s="96"/>
      <c r="S10" s="38"/>
    </row>
    <row r="11" spans="1:19" ht="12.75" customHeight="1" thickBot="1">
      <c r="A11" s="34">
        <f t="shared" si="0"/>
        <v>9</v>
      </c>
      <c r="C11" s="145">
        <v>46</v>
      </c>
      <c r="D11" s="153" t="str">
        <f>IF(přihlášky!$F$62="X",přihlášky!$E$62,přihlášky!$H$62)</f>
        <v>Bašta Vojtěch</v>
      </c>
      <c r="E11" s="108" t="str">
        <f>Startovky!E52</f>
        <v>ÚO Jindřichův Hradec</v>
      </c>
      <c r="F11" s="2">
        <v>17.55</v>
      </c>
      <c r="G11" s="83">
        <v>18.11</v>
      </c>
      <c r="H11" s="236">
        <f t="shared" si="1"/>
        <v>35.659999999999997</v>
      </c>
      <c r="I11" s="170">
        <f>IF(OR(věž!F11=0,věž!G11=0),100,MAX(věž!F11:G11))</f>
        <v>19.27</v>
      </c>
      <c r="J11" s="170">
        <f>IF(OR('100m'!F11=0,'100m'!G11=0),100,MAX('100m'!F11:G11))</f>
        <v>100</v>
      </c>
      <c r="K11">
        <f t="shared" si="2"/>
        <v>35.661192699999994</v>
      </c>
      <c r="L11" s="8"/>
      <c r="M11" s="8"/>
      <c r="N11" s="8"/>
      <c r="O11" s="8"/>
      <c r="P11" s="8"/>
      <c r="Q11" s="8"/>
      <c r="R11" s="8"/>
      <c r="S11" s="8"/>
    </row>
    <row r="12" spans="1:19" ht="12.75" customHeight="1" thickBot="1">
      <c r="A12" s="34">
        <f t="shared" si="0"/>
        <v>10</v>
      </c>
      <c r="C12" s="145">
        <v>26</v>
      </c>
      <c r="D12" s="152" t="str">
        <f>IF(přihlášky!$F$72="X",přihlášky!$E$72,přihlášky!$H$72)</f>
        <v>Měřička Michal</v>
      </c>
      <c r="E12" s="108" t="str">
        <f>Startovky!E29</f>
        <v>ÚO České Budějovice</v>
      </c>
      <c r="F12" s="2">
        <v>16.940000000000001</v>
      </c>
      <c r="G12" s="83">
        <v>19.54</v>
      </c>
      <c r="H12" s="236">
        <f t="shared" si="1"/>
        <v>36.480000000000004</v>
      </c>
      <c r="I12" s="170">
        <f>IF(OR(věž!F12=0,věž!G12=0),100,MAX(věž!F12:G12))</f>
        <v>100</v>
      </c>
      <c r="J12" s="170">
        <f>IF(OR('100m'!F12=0,'100m'!G12=0),100,MAX('100m'!F12:G12))</f>
        <v>100</v>
      </c>
      <c r="K12">
        <f t="shared" si="2"/>
        <v>36.482000000000006</v>
      </c>
      <c r="L12" s="8"/>
      <c r="M12" s="8"/>
      <c r="N12" s="8"/>
      <c r="O12" s="8"/>
      <c r="P12" s="38"/>
      <c r="Q12" s="39"/>
      <c r="R12" s="8"/>
      <c r="S12" s="8"/>
    </row>
    <row r="13" spans="1:19" ht="12.75" customHeight="1" thickBot="1">
      <c r="A13" s="34">
        <f t="shared" si="0"/>
        <v>11</v>
      </c>
      <c r="C13" s="145">
        <v>11</v>
      </c>
      <c r="D13" s="152" t="str">
        <f>IF(přihlášky!$F$57="X",přihlášky!$E$57,přihlášky!$H$57)</f>
        <v>Doktor Michal</v>
      </c>
      <c r="E13" s="108" t="str">
        <f>Startovky!E14</f>
        <v>ÚO Jindřichův Hradec</v>
      </c>
      <c r="F13" s="2">
        <v>15.78</v>
      </c>
      <c r="G13" s="83">
        <v>20.72</v>
      </c>
      <c r="H13" s="236">
        <f t="shared" si="1"/>
        <v>36.5</v>
      </c>
      <c r="I13" s="170">
        <f>IF(OR(věž!F13=0,věž!G13=0),100,MAX(věž!F13:G13))</f>
        <v>17.149999999999999</v>
      </c>
      <c r="J13" s="170">
        <f>IF(OR('100m'!F13=0,'100m'!G13=0),100,MAX('100m'!F13:G13))</f>
        <v>19</v>
      </c>
      <c r="K13">
        <f t="shared" si="2"/>
        <v>36.500361499999997</v>
      </c>
      <c r="L13" s="8"/>
      <c r="M13" s="11"/>
      <c r="N13" s="92"/>
      <c r="O13" s="37"/>
      <c r="P13" s="12"/>
      <c r="Q13" s="12"/>
      <c r="R13" s="94"/>
      <c r="S13" s="8"/>
    </row>
    <row r="14" spans="1:19" ht="12.75" customHeight="1" thickBot="1">
      <c r="A14" s="34">
        <f t="shared" si="0"/>
        <v>12</v>
      </c>
      <c r="C14" s="145">
        <v>53</v>
      </c>
      <c r="D14" s="153" t="str">
        <f>IF(přihlášky!$F$63="X",přihlášky!$E$63,přihlášky!$H$63)</f>
        <v>Huml Ondřej</v>
      </c>
      <c r="E14" s="108" t="str">
        <f>Startovky!E59</f>
        <v>ÚO Jindřichův Hradec</v>
      </c>
      <c r="F14" s="2">
        <v>19.690000000000001</v>
      </c>
      <c r="G14" s="2">
        <v>17.14</v>
      </c>
      <c r="H14" s="236">
        <f t="shared" si="1"/>
        <v>36.83</v>
      </c>
      <c r="I14" s="170">
        <f>IF(OR(věž!F14=0,věž!G14=0),100,MAX(věž!F14:G14))</f>
        <v>100</v>
      </c>
      <c r="J14" s="170">
        <f>IF(OR('100m'!F14=0,'100m'!G14=0),100,MAX('100m'!F14:G14))</f>
        <v>100</v>
      </c>
      <c r="K14">
        <f t="shared" si="2"/>
        <v>36.832000000000001</v>
      </c>
      <c r="L14" s="8"/>
      <c r="M14" s="11"/>
      <c r="N14" s="93"/>
      <c r="O14" s="37"/>
      <c r="P14" s="12"/>
      <c r="Q14" s="12"/>
      <c r="R14" s="94"/>
      <c r="S14" s="8"/>
    </row>
    <row r="15" spans="1:19" ht="12.75" customHeight="1" thickBot="1">
      <c r="A15" s="34">
        <f t="shared" si="0"/>
        <v>13</v>
      </c>
      <c r="C15" s="145">
        <v>34</v>
      </c>
      <c r="D15" s="152" t="str">
        <f>IF(přihlášky!$F$86="X",přihlášky!$E$86,přihlášky!$H$86)</f>
        <v>Študlar Petr</v>
      </c>
      <c r="E15" s="108" t="str">
        <f>Startovky!E37</f>
        <v>ÚO Prachatice</v>
      </c>
      <c r="F15" s="2">
        <v>20.04</v>
      </c>
      <c r="G15" s="83">
        <v>18.62</v>
      </c>
      <c r="H15" s="236">
        <f t="shared" si="1"/>
        <v>38.659999999999997</v>
      </c>
      <c r="I15" s="170">
        <f>IF(OR(věž!F15=0,věž!G15=0),100,MAX(věž!F15:G15))</f>
        <v>17.75</v>
      </c>
      <c r="J15" s="170">
        <f>IF(OR('100m'!F15=0,'100m'!G15=0),100,MAX('100m'!F15:G15))</f>
        <v>19.670000000000002</v>
      </c>
      <c r="K15">
        <f t="shared" si="2"/>
        <v>38.6603742</v>
      </c>
      <c r="L15" s="8"/>
      <c r="M15" s="11"/>
      <c r="N15" s="95"/>
      <c r="O15" s="37"/>
      <c r="P15" s="12"/>
      <c r="Q15" s="12"/>
      <c r="R15" s="94"/>
      <c r="S15" s="8"/>
    </row>
    <row r="16" spans="1:19" ht="12.75" customHeight="1" thickBot="1">
      <c r="A16" s="34">
        <f t="shared" si="0"/>
        <v>14</v>
      </c>
      <c r="C16" s="145">
        <v>40</v>
      </c>
      <c r="D16" s="153" t="str">
        <f>IF(přihlášky!$F$74="X",přihlášky!$E$74,přihlášky!$H$74)</f>
        <v>Klimeš Miroslav</v>
      </c>
      <c r="E16" s="108" t="str">
        <f>Startovky!E46</f>
        <v>ÚO České Budějovice</v>
      </c>
      <c r="F16" s="2">
        <v>19.18</v>
      </c>
      <c r="G16" s="83">
        <v>19.53</v>
      </c>
      <c r="H16" s="236">
        <f t="shared" si="1"/>
        <v>38.71</v>
      </c>
      <c r="I16" s="170">
        <f>IF(OR(věž!F16=0,věž!G16=0),100,MAX(věž!F16:G16))</f>
        <v>21.76</v>
      </c>
      <c r="J16" s="170">
        <f>IF(OR('100m'!F16=0,'100m'!G16=0),100,MAX('100m'!F16:G16))</f>
        <v>100</v>
      </c>
      <c r="K16">
        <f t="shared" si="2"/>
        <v>38.711217599999998</v>
      </c>
      <c r="L16" s="8"/>
      <c r="M16" s="11"/>
      <c r="N16" s="92"/>
      <c r="O16" s="37"/>
      <c r="P16" s="12"/>
      <c r="Q16" s="12"/>
      <c r="R16" s="94"/>
      <c r="S16" s="8"/>
    </row>
    <row r="17" spans="1:19" ht="12.75" customHeight="1" thickBot="1">
      <c r="A17" s="34">
        <f t="shared" si="0"/>
        <v>15</v>
      </c>
      <c r="C17" s="145">
        <v>5</v>
      </c>
      <c r="D17" s="152" t="str">
        <f>IF(přihlášky!$F$69="X",přihlášky!$E$69,přihlášky!$H$69)</f>
        <v>Severa Marek</v>
      </c>
      <c r="E17" s="108" t="str">
        <f>Startovky!E8</f>
        <v>ÚO České Budějovice</v>
      </c>
      <c r="F17" s="2">
        <v>19.87</v>
      </c>
      <c r="G17" s="83">
        <v>18.940000000000001</v>
      </c>
      <c r="H17" s="236">
        <f t="shared" si="1"/>
        <v>38.81</v>
      </c>
      <c r="I17" s="170">
        <f>IF(OR(věž!F17=0,věž!G17=0),100,MAX(věž!F17:G17))</f>
        <v>19.37</v>
      </c>
      <c r="J17" s="170">
        <f>IF(OR('100m'!F17=0,'100m'!G17=0),100,MAX('100m'!F17:G17))</f>
        <v>20.420000000000002</v>
      </c>
      <c r="K17">
        <f t="shared" si="2"/>
        <v>38.810397900000005</v>
      </c>
      <c r="L17" s="8"/>
      <c r="M17" s="11"/>
      <c r="N17" s="92"/>
      <c r="O17" s="37"/>
      <c r="P17" s="12"/>
      <c r="Q17" s="12"/>
      <c r="R17" s="94"/>
      <c r="S17" s="8"/>
    </row>
    <row r="18" spans="1:19" ht="12.75" customHeight="1" thickBot="1">
      <c r="A18" s="34">
        <f t="shared" si="0"/>
        <v>16</v>
      </c>
      <c r="C18" s="145">
        <v>7</v>
      </c>
      <c r="D18" s="152" t="str">
        <f>IF(přihlášky!$F$95="X",přihlášky!$E$95,přihlášky!$H$95)</f>
        <v>Muchl Vladimír</v>
      </c>
      <c r="E18" s="108" t="str">
        <f>Startovky!E10</f>
        <v>ÚO Strakonice</v>
      </c>
      <c r="F18" s="2">
        <v>19.05</v>
      </c>
      <c r="G18" s="83">
        <v>20</v>
      </c>
      <c r="H18" s="236">
        <f t="shared" si="1"/>
        <v>39.049999999999997</v>
      </c>
      <c r="I18" s="170">
        <f>IF(OR(věž!F18=0,věž!G18=0),100,MAX(věž!F18:G18))</f>
        <v>19.87</v>
      </c>
      <c r="J18" s="170">
        <f>IF(OR('100m'!F18=0,'100m'!G18=0),100,MAX('100m'!F18:G18))</f>
        <v>100</v>
      </c>
      <c r="K18">
        <f t="shared" si="2"/>
        <v>39.0511987</v>
      </c>
      <c r="L18" s="8"/>
      <c r="M18" s="8"/>
      <c r="N18" s="8"/>
      <c r="O18" s="8"/>
      <c r="P18" s="8"/>
      <c r="Q18" s="8"/>
      <c r="R18" s="96"/>
      <c r="S18" s="38"/>
    </row>
    <row r="19" spans="1:19" ht="12.75" customHeight="1" thickBot="1">
      <c r="A19" s="34">
        <f t="shared" si="0"/>
        <v>17</v>
      </c>
      <c r="C19" s="145">
        <v>21</v>
      </c>
      <c r="D19" s="152" t="str">
        <f>IF(přihlášky!$F$97="X",přihlášky!$E$97,přihlášky!$H$97)</f>
        <v>Vaňač Aleš</v>
      </c>
      <c r="E19" s="108" t="str">
        <f>Startovky!E24</f>
        <v>ÚO Strakonice</v>
      </c>
      <c r="F19" s="2">
        <v>19.170000000000002</v>
      </c>
      <c r="G19" s="83">
        <v>19.96</v>
      </c>
      <c r="H19" s="236">
        <f t="shared" si="1"/>
        <v>39.130000000000003</v>
      </c>
      <c r="I19" s="170">
        <f>IF(OR(věž!F19=0,věž!G19=0),100,MAX(věž!F19:G19))</f>
        <v>20.23</v>
      </c>
      <c r="J19" s="170">
        <f>IF(OR('100m'!F19=0,'100m'!G19=0),100,MAX('100m'!F19:G19))</f>
        <v>19.95</v>
      </c>
      <c r="K19">
        <f t="shared" si="2"/>
        <v>39.130401800000001</v>
      </c>
      <c r="L19" s="8"/>
      <c r="M19" s="8"/>
      <c r="N19" s="8"/>
      <c r="O19" s="8"/>
      <c r="P19" s="8"/>
      <c r="Q19" s="8"/>
      <c r="R19" s="8"/>
      <c r="S19" s="8"/>
    </row>
    <row r="20" spans="1:19" ht="12.75" customHeight="1" thickBot="1">
      <c r="A20" s="34">
        <f t="shared" si="0"/>
        <v>18</v>
      </c>
      <c r="C20" s="145">
        <v>37</v>
      </c>
      <c r="D20" s="152" t="str">
        <f>IF(přihlášky!$F$35="X",přihlášky!$E$35,přihlášky!$H$35)</f>
        <v>Novák Tomáš</v>
      </c>
      <c r="E20" s="108" t="str">
        <f>Startovky!E43</f>
        <v>ÚO Tábor</v>
      </c>
      <c r="F20" s="2">
        <v>20.67</v>
      </c>
      <c r="G20" s="83">
        <v>19.07</v>
      </c>
      <c r="H20" s="236">
        <f t="shared" si="1"/>
        <v>39.74</v>
      </c>
      <c r="I20" s="170">
        <f>IF(OR(věž!F20=0,věž!G20=0),100,MAX(věž!F20:G20))</f>
        <v>19.21</v>
      </c>
      <c r="J20" s="170">
        <f>IF(OR('100m'!F20=0,'100m'!G20=0),100,MAX('100m'!F20:G20))</f>
        <v>100</v>
      </c>
      <c r="K20">
        <f t="shared" si="2"/>
        <v>39.741192099999999</v>
      </c>
      <c r="L20" s="8"/>
      <c r="M20" s="8"/>
      <c r="N20" s="8"/>
      <c r="O20" s="8"/>
      <c r="P20" s="38"/>
      <c r="Q20" s="39"/>
      <c r="R20" s="8"/>
      <c r="S20" s="8"/>
    </row>
    <row r="21" spans="1:19" ht="12.75" customHeight="1" thickBot="1">
      <c r="A21" s="34">
        <f t="shared" si="0"/>
        <v>19</v>
      </c>
      <c r="C21" s="145">
        <v>8</v>
      </c>
      <c r="D21" s="152" t="str">
        <f>IF(přihlášky!$F$18="X",přihlášky!$E$18,přihlášky!H17)</f>
        <v>Bartuška Jiří</v>
      </c>
      <c r="E21" s="108" t="str">
        <f>Startovky!E11</f>
        <v>ÚO Český Krumlov</v>
      </c>
      <c r="F21" s="2">
        <v>18.940000000000001</v>
      </c>
      <c r="G21" s="83">
        <v>20.91</v>
      </c>
      <c r="H21" s="236">
        <f t="shared" si="1"/>
        <v>39.85</v>
      </c>
      <c r="I21" s="170">
        <f>IF(OR(věž!F21=0,věž!G21=0),100,MAX(věž!F21:G21))</f>
        <v>19.78</v>
      </c>
      <c r="J21" s="170">
        <f>IF(OR('100m'!F21=0,'100m'!G21=0),100,MAX('100m'!F21:G21))</f>
        <v>21.88</v>
      </c>
      <c r="K21">
        <f t="shared" si="2"/>
        <v>39.850416600000003</v>
      </c>
      <c r="L21" s="8"/>
      <c r="M21" s="11"/>
      <c r="N21" s="92"/>
      <c r="O21" s="37"/>
      <c r="P21" s="12"/>
      <c r="Q21" s="12"/>
      <c r="R21" s="94"/>
      <c r="S21" s="8"/>
    </row>
    <row r="22" spans="1:19" ht="12.75" customHeight="1" thickBot="1">
      <c r="A22" s="34">
        <f t="shared" si="0"/>
        <v>20</v>
      </c>
      <c r="C22" s="145">
        <v>6</v>
      </c>
      <c r="D22" s="152" t="str">
        <f>IF(přihlášky!$F$82="X",přihlášky!$E$82,přihlášky!$H$82)</f>
        <v>Cais Martin</v>
      </c>
      <c r="E22" s="108" t="str">
        <f>Startovky!E9</f>
        <v>ÚO Prachatice</v>
      </c>
      <c r="F22" s="2">
        <v>20.75</v>
      </c>
      <c r="G22" s="83">
        <v>20.059999999999999</v>
      </c>
      <c r="H22" s="236">
        <f t="shared" si="1"/>
        <v>40.81</v>
      </c>
      <c r="I22" s="170">
        <f>IF(OR(věž!F22=0,věž!G22=0),100,MAX(věž!F22:G22))</f>
        <v>21.12</v>
      </c>
      <c r="J22" s="170">
        <f>IF(OR('100m'!F22=0,'100m'!G22=0),100,MAX('100m'!F22:G22))</f>
        <v>21.07</v>
      </c>
      <c r="K22">
        <f t="shared" si="2"/>
        <v>40.810421900000001</v>
      </c>
      <c r="L22" s="8"/>
      <c r="M22" s="11"/>
      <c r="N22" s="92"/>
      <c r="O22" s="37"/>
      <c r="P22" s="12"/>
      <c r="Q22" s="12"/>
      <c r="R22" s="94"/>
      <c r="S22" s="8"/>
    </row>
    <row r="23" spans="1:19" ht="12.75" customHeight="1" thickBot="1">
      <c r="A23" s="34">
        <f t="shared" si="0"/>
        <v>21</v>
      </c>
      <c r="C23" s="145">
        <v>35</v>
      </c>
      <c r="D23" s="152" t="str">
        <f>IF(přihlášky!$F$99="X",přihlášky!$E$99,přihlášky!$H$99)</f>
        <v>Suchopár Jiří</v>
      </c>
      <c r="E23" s="108" t="str">
        <f>Startovky!E38</f>
        <v>ÚO Strakonice</v>
      </c>
      <c r="F23" s="2">
        <v>19.61</v>
      </c>
      <c r="G23" s="83">
        <v>21.37</v>
      </c>
      <c r="H23" s="236">
        <f t="shared" si="1"/>
        <v>40.980000000000004</v>
      </c>
      <c r="I23" s="170">
        <f>IF(OR(věž!F23=0,věž!G23=0),100,MAX(věž!F23:G23))</f>
        <v>20.91</v>
      </c>
      <c r="J23" s="170">
        <f>IF(OR('100m'!F23=0,'100m'!G23=0),100,MAX('100m'!F23:G23))</f>
        <v>20.45</v>
      </c>
      <c r="K23">
        <f t="shared" si="2"/>
        <v>40.980413600000006</v>
      </c>
      <c r="L23" s="8"/>
      <c r="M23" s="11"/>
      <c r="N23" s="93"/>
      <c r="O23" s="37"/>
      <c r="P23" s="12"/>
      <c r="Q23" s="12"/>
      <c r="R23" s="94"/>
      <c r="S23" s="8"/>
    </row>
    <row r="24" spans="1:19" ht="12.75" customHeight="1" thickBot="1">
      <c r="A24" s="34">
        <f t="shared" si="0"/>
        <v>22</v>
      </c>
      <c r="C24" s="145">
        <v>66</v>
      </c>
      <c r="D24" s="153" t="str">
        <f>IF(přihlášky!$F$52="X",přihlášky!$E$52,přihlášky!$H$52)</f>
        <v>Motejzík Martin</v>
      </c>
      <c r="E24" s="108" t="str">
        <f>Startovky!E72</f>
        <v>ÚO Písek</v>
      </c>
      <c r="F24" s="2">
        <v>20.309999999999999</v>
      </c>
      <c r="G24" s="83">
        <v>21.48</v>
      </c>
      <c r="H24" s="236">
        <f t="shared" si="1"/>
        <v>41.79</v>
      </c>
      <c r="I24" s="170">
        <f>IF(OR(věž!F24=0,věž!G24=0),100,MAX(věž!F24:G24))</f>
        <v>100</v>
      </c>
      <c r="J24" s="170">
        <f>IF(OR('100m'!F24=0,'100m'!G24=0),100,MAX('100m'!F24:G24))</f>
        <v>100</v>
      </c>
      <c r="K24">
        <f t="shared" si="2"/>
        <v>41.792000000000002</v>
      </c>
      <c r="L24" s="8"/>
      <c r="M24" s="11"/>
      <c r="N24" s="95"/>
      <c r="O24" s="37"/>
      <c r="P24" s="12"/>
      <c r="Q24" s="12"/>
      <c r="R24" s="94"/>
      <c r="S24" s="8"/>
    </row>
    <row r="25" spans="1:19" ht="12.75" customHeight="1" thickBot="1">
      <c r="A25" s="34">
        <f t="shared" si="0"/>
        <v>23</v>
      </c>
      <c r="C25" s="145">
        <v>45</v>
      </c>
      <c r="D25" s="153" t="str">
        <f>IF(přihlášky!$F$49="X",přihlášky!$E$49,přihlášky!$H$49)</f>
        <v>Novotný Tomáš</v>
      </c>
      <c r="E25" s="108" t="str">
        <f>Startovky!E51</f>
        <v>ÚO Písek</v>
      </c>
      <c r="F25" s="2">
        <v>21.21</v>
      </c>
      <c r="G25" s="83">
        <v>20.76</v>
      </c>
      <c r="H25" s="236">
        <f t="shared" si="1"/>
        <v>41.97</v>
      </c>
      <c r="I25" s="170">
        <f>IF(OR(věž!F25=0,věž!G25=0),100,MAX(věž!F25:G25))</f>
        <v>100</v>
      </c>
      <c r="J25" s="170">
        <f>IF(OR('100m'!F25=0,'100m'!G25=0),100,MAX('100m'!F25:G25))</f>
        <v>20.52</v>
      </c>
      <c r="K25">
        <f t="shared" si="2"/>
        <v>41.9712052</v>
      </c>
      <c r="L25" s="8"/>
      <c r="M25" s="11"/>
      <c r="N25" s="92"/>
      <c r="O25" s="37"/>
      <c r="P25" s="12"/>
      <c r="Q25" s="12"/>
      <c r="R25" s="94"/>
      <c r="S25" s="8"/>
    </row>
    <row r="26" spans="1:19" ht="12.75" customHeight="1" thickBot="1">
      <c r="A26" s="34">
        <f t="shared" si="0"/>
        <v>24</v>
      </c>
      <c r="C26" s="145">
        <v>15</v>
      </c>
      <c r="D26" s="152" t="str">
        <f>IF(přihlášky!$F$19="X",přihlášky!$E$19,přihlášky!$H$19)</f>
        <v>Klein Adolf</v>
      </c>
      <c r="E26" s="108" t="str">
        <f>Startovky!E18</f>
        <v>ÚO Český Krumlov</v>
      </c>
      <c r="F26" s="2">
        <v>22.24</v>
      </c>
      <c r="G26" s="83">
        <v>19.77</v>
      </c>
      <c r="H26" s="236">
        <f t="shared" si="1"/>
        <v>42.01</v>
      </c>
      <c r="I26" s="170">
        <f>IF(OR(věž!F26=0,věž!G26=0),100,MAX(věž!F26:G26))</f>
        <v>21.09</v>
      </c>
      <c r="J26" s="170">
        <f>IF(OR('100m'!F26=0,'100m'!G26=0),100,MAX('100m'!F26:G26))</f>
        <v>23.51</v>
      </c>
      <c r="K26">
        <f t="shared" si="2"/>
        <v>42.010445999999995</v>
      </c>
      <c r="L26" s="8"/>
      <c r="M26" s="11"/>
      <c r="N26" s="92"/>
      <c r="O26" s="37"/>
      <c r="P26" s="12"/>
      <c r="Q26" s="12"/>
      <c r="R26" s="94"/>
      <c r="S26" s="8"/>
    </row>
    <row r="27" spans="1:19" ht="12.75" customHeight="1" thickBot="1">
      <c r="A27" s="34">
        <f t="shared" si="0"/>
        <v>25</v>
      </c>
      <c r="C27" s="145">
        <v>49</v>
      </c>
      <c r="D27" s="153" t="str">
        <f>IF(přihlášky!$F$101="X",přihlášky!$E$101,přihlášky!$H$101)</f>
        <v>Božka Martin</v>
      </c>
      <c r="E27" s="108" t="str">
        <f>Startovky!E55</f>
        <v>ÚO Strakonice</v>
      </c>
      <c r="F27" s="2">
        <v>22.35</v>
      </c>
      <c r="G27" s="83">
        <v>19.93</v>
      </c>
      <c r="H27" s="236">
        <f t="shared" si="1"/>
        <v>42.28</v>
      </c>
      <c r="I27" s="170">
        <f>IF(OR(věž!F27=0,věž!G27=0),100,MAX(věž!F27:G27))</f>
        <v>20.53</v>
      </c>
      <c r="J27" s="170">
        <f>IF(OR('100m'!F27=0,'100m'!G27=0),100,MAX('100m'!F27:G27))</f>
        <v>20.5</v>
      </c>
      <c r="K27">
        <f t="shared" si="2"/>
        <v>42.2804103</v>
      </c>
      <c r="L27" s="8"/>
      <c r="M27" s="8"/>
      <c r="N27" s="8"/>
      <c r="O27" s="8"/>
      <c r="P27" s="8"/>
      <c r="Q27" s="8"/>
      <c r="R27" s="96"/>
      <c r="S27" s="38"/>
    </row>
    <row r="28" spans="1:19" ht="12.75" customHeight="1" thickBot="1">
      <c r="A28" s="34">
        <f t="shared" si="0"/>
        <v>26</v>
      </c>
      <c r="C28" s="145">
        <v>17</v>
      </c>
      <c r="D28" s="152" t="str">
        <f>IF(přihlášky!$F$45="X",přihlášky!$E$45,přihlášky!$H$45)</f>
        <v>Trantina Karel</v>
      </c>
      <c r="E28" s="108" t="str">
        <f>Startovky!E20</f>
        <v>ÚO Písek</v>
      </c>
      <c r="F28" s="2">
        <v>20.64</v>
      </c>
      <c r="G28" s="83">
        <v>21.65</v>
      </c>
      <c r="H28" s="236">
        <f t="shared" si="1"/>
        <v>42.29</v>
      </c>
      <c r="I28" s="170">
        <f>IF(OR(věž!F28=0,věž!G28=0),100,MAX(věž!F28:G28))</f>
        <v>21.13</v>
      </c>
      <c r="J28" s="170">
        <f>IF(OR('100m'!F28=0,'100m'!G28=0),100,MAX('100m'!F28:G28))</f>
        <v>100</v>
      </c>
      <c r="K28">
        <f t="shared" si="2"/>
        <v>42.291211300000001</v>
      </c>
      <c r="L28" s="8"/>
      <c r="M28" s="8"/>
      <c r="N28" s="8"/>
      <c r="O28" s="8"/>
      <c r="P28" s="8"/>
      <c r="Q28" s="8"/>
      <c r="R28" s="8"/>
      <c r="S28" s="8"/>
    </row>
    <row r="29" spans="1:19" ht="12.75" customHeight="1" thickBot="1">
      <c r="A29" s="34">
        <f t="shared" si="0"/>
        <v>27</v>
      </c>
      <c r="C29" s="145">
        <v>9</v>
      </c>
      <c r="D29" s="152" t="str">
        <f>IF(přihlášky!$F$31="X",přihlášky!$E$31,přihlášky!$H$31)</f>
        <v>Řezáč Milan</v>
      </c>
      <c r="E29" s="108" t="str">
        <f>Startovky!E12</f>
        <v>ÚO Tábor</v>
      </c>
      <c r="F29" s="2">
        <v>22</v>
      </c>
      <c r="G29" s="83">
        <v>20.41</v>
      </c>
      <c r="H29" s="236">
        <f t="shared" si="1"/>
        <v>42.41</v>
      </c>
      <c r="I29" s="170">
        <f>IF(OR(věž!F29=0,věž!G29=0),100,MAX(věž!F29:G29))</f>
        <v>100</v>
      </c>
      <c r="J29" s="170">
        <f>IF(OR('100m'!F29=0,'100m'!G29=0),100,MAX('100m'!F29:G29))</f>
        <v>22.94</v>
      </c>
      <c r="K29">
        <f t="shared" si="2"/>
        <v>42.411229399999996</v>
      </c>
      <c r="L29" s="8"/>
      <c r="M29" s="8"/>
      <c r="N29" s="8"/>
      <c r="O29" s="8"/>
      <c r="P29" s="38"/>
      <c r="Q29" s="39"/>
      <c r="R29" s="8"/>
      <c r="S29" s="8"/>
    </row>
    <row r="30" spans="1:19" ht="12.75" customHeight="1" thickBot="1">
      <c r="A30" s="34">
        <f t="shared" si="0"/>
        <v>28</v>
      </c>
      <c r="C30" s="145">
        <v>31</v>
      </c>
      <c r="D30" s="152" t="str">
        <f>IF(přihlášky!$F$47="X",přihlášky!$E$47,přihlášky!$H$47)</f>
        <v>Šťastný Ladislav</v>
      </c>
      <c r="E30" s="108" t="str">
        <f>Startovky!E34</f>
        <v>ÚO Písek</v>
      </c>
      <c r="F30" s="2">
        <v>21.28</v>
      </c>
      <c r="G30" s="83">
        <v>21.88</v>
      </c>
      <c r="H30" s="236">
        <f t="shared" si="1"/>
        <v>43.16</v>
      </c>
      <c r="I30" s="170">
        <f>IF(OR(věž!F30=0,věž!G30=0),100,MAX(věž!F30:G30))</f>
        <v>21.35</v>
      </c>
      <c r="J30" s="170">
        <f>IF(OR('100m'!F30=0,'100m'!G30=0),100,MAX('100m'!F30:G30))</f>
        <v>100</v>
      </c>
      <c r="K30">
        <f t="shared" si="2"/>
        <v>43.161213499999995</v>
      </c>
      <c r="L30" s="8"/>
      <c r="M30" s="11"/>
      <c r="N30" s="92"/>
      <c r="O30" s="37"/>
      <c r="P30" s="12"/>
      <c r="Q30" s="12"/>
      <c r="R30" s="94"/>
      <c r="S30" s="8"/>
    </row>
    <row r="31" spans="1:19" ht="12.75" customHeight="1" thickBot="1">
      <c r="A31" s="34">
        <f t="shared" si="0"/>
        <v>29</v>
      </c>
      <c r="C31" s="145">
        <v>30</v>
      </c>
      <c r="D31" s="152" t="str">
        <f>IF(přihlášky!$F$34="X",přihlášky!$E$34,přihlášky!$H$34)</f>
        <v>Podzimek Michal</v>
      </c>
      <c r="E31" s="108" t="str">
        <f>Startovky!E33</f>
        <v>ÚO Tábor</v>
      </c>
      <c r="F31" s="2">
        <v>21.6</v>
      </c>
      <c r="G31" s="83">
        <v>21.62</v>
      </c>
      <c r="H31" s="236">
        <f t="shared" si="1"/>
        <v>43.22</v>
      </c>
      <c r="I31" s="170">
        <f>IF(OR(věž!F31=0,věž!G31=0),100,MAX(věž!F31:G31))</f>
        <v>22.64</v>
      </c>
      <c r="J31" s="170">
        <f>IF(OR('100m'!F31=0,'100m'!G31=0),100,MAX('100m'!F31:G31))</f>
        <v>21.75</v>
      </c>
      <c r="K31">
        <f t="shared" si="2"/>
        <v>43.220443899999999</v>
      </c>
      <c r="L31" s="8"/>
      <c r="M31" s="11"/>
      <c r="N31" s="92"/>
      <c r="O31" s="37"/>
      <c r="P31" s="12"/>
      <c r="Q31" s="12"/>
      <c r="R31" s="94"/>
      <c r="S31" s="8"/>
    </row>
    <row r="32" spans="1:19" ht="12.75" customHeight="1" thickBot="1">
      <c r="A32" s="34">
        <f t="shared" si="0"/>
        <v>30</v>
      </c>
      <c r="C32" s="145">
        <v>1</v>
      </c>
      <c r="D32" s="152" t="str">
        <f>IF(přihlášky!$F$17="X",přihlášky!$E$17,přihlášky!H17)</f>
        <v>Klíma Miloslav</v>
      </c>
      <c r="E32" s="108" t="str">
        <f>Startovky!E4</f>
        <v>ÚO Český Krumlov</v>
      </c>
      <c r="F32" s="2">
        <v>23.25</v>
      </c>
      <c r="G32" s="83">
        <v>20.010000000000002</v>
      </c>
      <c r="H32" s="236">
        <f t="shared" si="1"/>
        <v>43.260000000000005</v>
      </c>
      <c r="I32" s="170">
        <f>IF(OR(věž!F32=0,věž!G32=0),100,MAX(věž!F32:G32))</f>
        <v>21.74</v>
      </c>
      <c r="J32" s="170">
        <f>IF(OR('100m'!F32=0,'100m'!G32=0),100,MAX('100m'!F32:G32))</f>
        <v>26.5</v>
      </c>
      <c r="K32">
        <f t="shared" si="2"/>
        <v>43.260482400000008</v>
      </c>
      <c r="L32" s="8"/>
      <c r="M32" s="11"/>
      <c r="N32" s="93"/>
      <c r="O32" s="37"/>
      <c r="P32" s="12"/>
      <c r="Q32" s="12"/>
      <c r="R32" s="94"/>
      <c r="S32" s="8"/>
    </row>
    <row r="33" spans="1:19" ht="12.75" customHeight="1" thickBot="1">
      <c r="A33" s="34">
        <f t="shared" si="0"/>
        <v>31</v>
      </c>
      <c r="C33" s="145">
        <v>36</v>
      </c>
      <c r="D33" s="152" t="str">
        <f>IF(přihlášky!$F$22="X",přihlášky!$E$22,přihlášky!$H$22)</f>
        <v>Dvořák Petr</v>
      </c>
      <c r="E33" s="108" t="str">
        <f>Startovky!E39</f>
        <v>ÚO Český Krumlov</v>
      </c>
      <c r="F33" s="2">
        <v>23.22</v>
      </c>
      <c r="G33" s="83">
        <v>20.190000000000001</v>
      </c>
      <c r="H33" s="236">
        <f t="shared" si="1"/>
        <v>43.41</v>
      </c>
      <c r="I33" s="170">
        <f>IF(OR(věž!F33=0,věž!G33=0),100,MAX(věž!F33:G33))</f>
        <v>21.69</v>
      </c>
      <c r="J33" s="170">
        <f>IF(OR('100m'!F33=0,'100m'!G33=0),100,MAX('100m'!F33:G33))</f>
        <v>21.23</v>
      </c>
      <c r="K33">
        <f t="shared" si="2"/>
        <v>43.410429199999996</v>
      </c>
      <c r="L33" s="8"/>
      <c r="M33" s="11"/>
      <c r="N33" s="95"/>
      <c r="O33" s="37"/>
      <c r="P33" s="12"/>
      <c r="Q33" s="12"/>
      <c r="R33" s="94"/>
      <c r="S33" s="8"/>
    </row>
    <row r="34" spans="1:19" ht="12.75" customHeight="1" thickBot="1">
      <c r="A34" s="34">
        <f t="shared" si="0"/>
        <v>32</v>
      </c>
      <c r="B34">
        <v>25</v>
      </c>
      <c r="C34" s="145">
        <v>16</v>
      </c>
      <c r="D34" s="152" t="str">
        <f>IF(přihlášky!$F$32="X",přihlášky!$E$32,přihlášky!$H$32)</f>
        <v>Svatoň Petr</v>
      </c>
      <c r="E34" s="108" t="str">
        <f>Startovky!E19</f>
        <v>ÚO Tábor</v>
      </c>
      <c r="F34" s="2">
        <v>22.54</v>
      </c>
      <c r="G34" s="83">
        <v>20.98</v>
      </c>
      <c r="H34" s="236">
        <f t="shared" si="1"/>
        <v>43.519999999999996</v>
      </c>
      <c r="I34" s="170">
        <f>IF(OR(věž!F34=0,věž!G34=0),100,MAX(věž!F34:G34))</f>
        <v>22.87</v>
      </c>
      <c r="J34" s="170">
        <f>IF(OR('100m'!F34=0,'100m'!G34=0),100,MAX('100m'!F34:G34))</f>
        <v>100</v>
      </c>
      <c r="K34">
        <f t="shared" si="2"/>
        <v>43.521228699999995</v>
      </c>
      <c r="L34" s="8"/>
      <c r="M34" s="11"/>
      <c r="N34" s="92"/>
      <c r="O34" s="37"/>
      <c r="P34" s="12"/>
      <c r="Q34" s="12"/>
      <c r="R34" s="94"/>
      <c r="S34" s="8"/>
    </row>
    <row r="35" spans="1:19" ht="12.75" customHeight="1" thickBot="1">
      <c r="A35" s="34">
        <f t="shared" ref="A35:A66" si="3">RANK(K35,$K$3:$K$72,1)</f>
        <v>33</v>
      </c>
      <c r="C35" s="145">
        <v>27</v>
      </c>
      <c r="D35" s="152" t="str">
        <f>IF(přihlášky!$F$85="X",přihlášky!$E$85,přihlášky!$H$85)</f>
        <v>Kacetl Vít</v>
      </c>
      <c r="E35" s="108" t="str">
        <f>Startovky!E30</f>
        <v>ÚO Prachatice</v>
      </c>
      <c r="F35" s="2">
        <v>22.97</v>
      </c>
      <c r="G35" s="83">
        <v>20.92</v>
      </c>
      <c r="H35" s="236">
        <f t="shared" ref="H35:H66" si="4">IF(OR(F35="diskval.",G35="diskval."),"diskval.",F35+G35)</f>
        <v>43.89</v>
      </c>
      <c r="I35" s="170">
        <f>IF(OR(věž!F35=0,věž!G35=0),100,MAX(věž!F35:G35))</f>
        <v>100</v>
      </c>
      <c r="J35" s="170">
        <f>IF(OR('100m'!F35=0,'100m'!G35=0),100,MAX('100m'!F35:G35))</f>
        <v>21.99</v>
      </c>
      <c r="K35">
        <f t="shared" ref="K35:K66" si="5">IF(H35="diskval.",1000,H35+((IF(I35&gt;0,I35,100)+IF(J35&gt;0,J35,100))/100000))</f>
        <v>43.891219900000003</v>
      </c>
      <c r="L35" s="8"/>
      <c r="M35" s="11"/>
      <c r="N35" s="92"/>
      <c r="O35" s="37"/>
      <c r="P35" s="12"/>
      <c r="Q35" s="12"/>
      <c r="R35" s="94"/>
      <c r="S35" s="8"/>
    </row>
    <row r="36" spans="1:19" ht="12.75" customHeight="1" thickBot="1">
      <c r="A36" s="34">
        <f t="shared" si="3"/>
        <v>34</v>
      </c>
      <c r="C36" s="145">
        <v>44</v>
      </c>
      <c r="D36" s="153" t="str">
        <f>IF(přihlášky!$F$36="X",přihlášky!$E$36,přihlášky!$H$36)</f>
        <v>Fišer Ondřej</v>
      </c>
      <c r="E36" s="108" t="str">
        <f>Startovky!E50</f>
        <v>ÚO Tábor</v>
      </c>
      <c r="F36" s="2">
        <v>23.06</v>
      </c>
      <c r="G36" s="83">
        <v>20.9</v>
      </c>
      <c r="H36" s="236">
        <f t="shared" si="4"/>
        <v>43.959999999999994</v>
      </c>
      <c r="I36" s="170">
        <f>IF(OR(věž!F36=0,věž!G36=0),100,MAX(věž!F36:G36))</f>
        <v>24.21</v>
      </c>
      <c r="J36" s="170">
        <f>IF(OR('100m'!F36=0,'100m'!G36=0),100,MAX('100m'!F36:G36))</f>
        <v>21.77</v>
      </c>
      <c r="K36">
        <f t="shared" si="5"/>
        <v>43.960459799999995</v>
      </c>
      <c r="L36" s="8"/>
      <c r="M36" s="8"/>
      <c r="N36" s="8"/>
      <c r="O36" s="8"/>
      <c r="P36" s="8"/>
      <c r="Q36" s="8"/>
      <c r="R36" s="96"/>
      <c r="S36" s="38"/>
    </row>
    <row r="37" spans="1:19" ht="12.75" customHeight="1" thickBot="1">
      <c r="A37" s="34">
        <f t="shared" si="3"/>
        <v>35</v>
      </c>
      <c r="C37" s="145">
        <v>13</v>
      </c>
      <c r="D37" s="152" t="str">
        <f>IF(přihlášky!$F$83="X",přihlášky!$E$83,přihlášky!$H$83)</f>
        <v>Šustr Jiří</v>
      </c>
      <c r="E37" s="108" t="str">
        <f>Startovky!E16</f>
        <v>ÚO Prachatice</v>
      </c>
      <c r="F37" s="2">
        <v>22.98</v>
      </c>
      <c r="G37" s="83">
        <v>21.17</v>
      </c>
      <c r="H37" s="236">
        <f t="shared" si="4"/>
        <v>44.150000000000006</v>
      </c>
      <c r="I37" s="170">
        <f>IF(OR(věž!F37=0,věž!G37=0),100,MAX(věž!F37:G37))</f>
        <v>23.27</v>
      </c>
      <c r="J37" s="170">
        <f>IF(OR('100m'!F37=0,'100m'!G37=0),100,MAX('100m'!F37:G37))</f>
        <v>100</v>
      </c>
      <c r="K37">
        <f t="shared" si="5"/>
        <v>44.151232700000008</v>
      </c>
      <c r="L37" s="8"/>
      <c r="M37" s="8"/>
      <c r="N37" s="8"/>
      <c r="O37" s="8"/>
      <c r="P37" s="8"/>
      <c r="Q37" s="8"/>
      <c r="R37" s="8"/>
      <c r="S37" s="8"/>
    </row>
    <row r="38" spans="1:19" ht="12.75" customHeight="1" thickBot="1">
      <c r="A38" s="34">
        <f t="shared" si="3"/>
        <v>36</v>
      </c>
      <c r="C38" s="145">
        <v>50</v>
      </c>
      <c r="D38" s="153" t="str">
        <f>IF(přihlášky!$F$24="X",přihlášky!$E$24,přihlášky!$H$24)</f>
        <v>Ottenschläger Václav</v>
      </c>
      <c r="E38" s="108" t="str">
        <f>Startovky!E56</f>
        <v>ÚO Český Krumlov</v>
      </c>
      <c r="F38" s="2">
        <v>24.78</v>
      </c>
      <c r="G38" s="83">
        <v>20.440000000000001</v>
      </c>
      <c r="H38" s="236">
        <f t="shared" si="4"/>
        <v>45.22</v>
      </c>
      <c r="I38" s="170">
        <f>IF(OR(věž!F38=0,věž!G38=0),100,MAX(věž!F38:G38))</f>
        <v>22.61</v>
      </c>
      <c r="J38" s="170">
        <f>IF(OR('100m'!F38=0,'100m'!G38=0),100,MAX('100m'!F38:G38))</f>
        <v>100</v>
      </c>
      <c r="K38">
        <f t="shared" si="5"/>
        <v>45.221226099999996</v>
      </c>
      <c r="L38" s="8"/>
      <c r="M38" s="8"/>
      <c r="N38" s="8"/>
      <c r="O38" s="8"/>
      <c r="P38" s="38"/>
      <c r="Q38" s="39"/>
      <c r="R38" s="8"/>
      <c r="S38" s="8"/>
    </row>
    <row r="39" spans="1:19" ht="12.75" customHeight="1" thickBot="1">
      <c r="A39" s="34">
        <f t="shared" si="3"/>
        <v>37</v>
      </c>
      <c r="C39" s="145">
        <v>28</v>
      </c>
      <c r="D39" s="152" t="str">
        <f>IF(přihlášky!$F$98="X",přihlášky!$E$98,přihlášky!$H$98)</f>
        <v>Habich Michal</v>
      </c>
      <c r="E39" s="108" t="str">
        <f>Startovky!E31</f>
        <v>ÚO Strakonice</v>
      </c>
      <c r="F39" s="2">
        <v>23.97</v>
      </c>
      <c r="G39" s="83">
        <v>21.58</v>
      </c>
      <c r="H39" s="236">
        <f t="shared" si="4"/>
        <v>45.55</v>
      </c>
      <c r="I39" s="170">
        <f>IF(OR(věž!F39=0,věž!G39=0),100,MAX(věž!F39:G39))</f>
        <v>23.14</v>
      </c>
      <c r="J39" s="170">
        <f>IF(OR('100m'!F39=0,'100m'!G39=0),100,MAX('100m'!F39:G39))</f>
        <v>22.12</v>
      </c>
      <c r="K39">
        <f t="shared" si="5"/>
        <v>45.5504526</v>
      </c>
      <c r="L39" s="8"/>
      <c r="M39" s="11"/>
      <c r="N39" s="92"/>
      <c r="O39" s="37"/>
      <c r="P39" s="12"/>
      <c r="Q39" s="12"/>
      <c r="R39" s="94"/>
      <c r="S39" s="8"/>
    </row>
    <row r="40" spans="1:19" ht="12.75" customHeight="1" thickBot="1">
      <c r="A40" s="34">
        <f t="shared" si="3"/>
        <v>38</v>
      </c>
      <c r="C40" s="145">
        <v>23</v>
      </c>
      <c r="D40" s="152" t="str">
        <f>IF(přihlášky!$F$33="X",přihlášky!$E$33,přihlášky!$H$33)</f>
        <v>Brožek Josef</v>
      </c>
      <c r="E40" s="108" t="str">
        <f>Startovky!E26</f>
        <v>ÚO Tábor</v>
      </c>
      <c r="F40" s="2">
        <v>23.25</v>
      </c>
      <c r="G40" s="2">
        <v>22.53</v>
      </c>
      <c r="H40" s="236">
        <f t="shared" si="4"/>
        <v>45.78</v>
      </c>
      <c r="I40" s="170">
        <f>IF(OR(věž!F40=0,věž!G40=0),100,MAX(věž!F40:G40))</f>
        <v>23.1</v>
      </c>
      <c r="J40" s="170">
        <f>IF(OR('100m'!F40=0,'100m'!G40=0),100,MAX('100m'!F40:G40))</f>
        <v>100</v>
      </c>
      <c r="K40">
        <f t="shared" si="5"/>
        <v>45.781230999999998</v>
      </c>
      <c r="L40" s="8"/>
      <c r="M40" s="11"/>
      <c r="N40" s="92"/>
      <c r="O40" s="37"/>
      <c r="P40" s="12"/>
      <c r="Q40" s="12"/>
      <c r="R40" s="94"/>
      <c r="S40" s="8"/>
    </row>
    <row r="41" spans="1:19" ht="12.75" customHeight="1" thickBot="1">
      <c r="A41" s="34">
        <f t="shared" si="3"/>
        <v>39</v>
      </c>
      <c r="C41" s="145">
        <v>55</v>
      </c>
      <c r="D41" s="153" t="str">
        <f>IF(přihlášky!$F$89="X",přihlášky!$E$89,přihlášky!$H$89)</f>
        <v>Krotký Václav</v>
      </c>
      <c r="E41" s="108" t="str">
        <f>Startovky!E61</f>
        <v>ÚO Prachatice</v>
      </c>
      <c r="F41" s="2">
        <v>26.36</v>
      </c>
      <c r="G41" s="83">
        <v>19.57</v>
      </c>
      <c r="H41" s="236">
        <f t="shared" si="4"/>
        <v>45.93</v>
      </c>
      <c r="I41" s="170">
        <f>IF(OR(věž!F41=0,věž!G41=0),100,MAX(věž!F41:G41))</f>
        <v>25.63</v>
      </c>
      <c r="J41" s="170">
        <f>IF(OR('100m'!F41=0,'100m'!G41=0),100,MAX('100m'!F41:G41))</f>
        <v>100</v>
      </c>
      <c r="K41">
        <f t="shared" si="5"/>
        <v>45.931256300000001</v>
      </c>
      <c r="L41" s="8"/>
      <c r="M41" s="11"/>
      <c r="N41" s="93"/>
      <c r="O41" s="37"/>
      <c r="P41" s="12"/>
      <c r="Q41" s="12"/>
      <c r="R41" s="94"/>
      <c r="S41" s="8"/>
    </row>
    <row r="42" spans="1:19" ht="12.75" customHeight="1" thickBot="1">
      <c r="A42" s="34">
        <f t="shared" si="3"/>
        <v>40</v>
      </c>
      <c r="C42" s="145">
        <v>2</v>
      </c>
      <c r="D42" s="152" t="str">
        <f>IF(přihlášky!$F$30="X",přihlášky!$E$30,přihlášky!$H$30)</f>
        <v>Janovský Martin</v>
      </c>
      <c r="E42" s="108" t="str">
        <f>Startovky!E5</f>
        <v>ÚO Tábor</v>
      </c>
      <c r="F42" s="2">
        <v>24.06</v>
      </c>
      <c r="G42" s="83">
        <v>21.92</v>
      </c>
      <c r="H42" s="236">
        <f t="shared" si="4"/>
        <v>45.980000000000004</v>
      </c>
      <c r="I42" s="170">
        <f>IF(OR(věž!F42=0,věž!G42=0),100,MAX(věž!F42:G42))</f>
        <v>26.28</v>
      </c>
      <c r="J42" s="170">
        <f>IF(OR('100m'!F42=0,'100m'!G42=0),100,MAX('100m'!F42:G42))</f>
        <v>100</v>
      </c>
      <c r="K42">
        <f t="shared" si="5"/>
        <v>45.981262800000003</v>
      </c>
      <c r="L42" s="8"/>
      <c r="M42" s="11"/>
      <c r="N42" s="92"/>
      <c r="O42" s="37"/>
      <c r="P42" s="12"/>
      <c r="Q42" s="12"/>
      <c r="R42" s="94"/>
      <c r="S42" s="8"/>
    </row>
    <row r="43" spans="1:19" ht="12.75" customHeight="1" thickBot="1">
      <c r="A43" s="34">
        <f t="shared" si="3"/>
        <v>41</v>
      </c>
      <c r="C43" s="145">
        <v>22</v>
      </c>
      <c r="D43" s="152" t="str">
        <f>IF(přihlášky!$F$20="X",přihlášky!$E$20,přihlášky!$H$20)</f>
        <v>Šebest Dušan</v>
      </c>
      <c r="E43" s="108" t="str">
        <f>Startovky!E25</f>
        <v>ÚO Český Krumlov</v>
      </c>
      <c r="F43" s="2">
        <v>24.59</v>
      </c>
      <c r="G43" s="83">
        <v>21.56</v>
      </c>
      <c r="H43" s="236">
        <f t="shared" si="4"/>
        <v>46.15</v>
      </c>
      <c r="I43" s="170">
        <f>IF(OR(věž!F43=0,věž!G43=0),100,MAX(věž!F43:G43))</f>
        <v>25.57</v>
      </c>
      <c r="J43" s="170">
        <f>IF(OR('100m'!F43=0,'100m'!G43=0),100,MAX('100m'!F43:G43))</f>
        <v>100</v>
      </c>
      <c r="K43">
        <f t="shared" si="5"/>
        <v>46.1512557</v>
      </c>
      <c r="L43" s="8"/>
      <c r="M43" s="11"/>
      <c r="N43" s="92"/>
      <c r="O43" s="37"/>
      <c r="P43" s="12"/>
      <c r="Q43" s="12"/>
      <c r="R43" s="94"/>
      <c r="S43" s="8"/>
    </row>
    <row r="44" spans="1:19" ht="12.75" customHeight="1" thickBot="1">
      <c r="A44" s="34">
        <f t="shared" si="3"/>
        <v>42</v>
      </c>
      <c r="C44" s="145">
        <v>14</v>
      </c>
      <c r="D44" s="152" t="str">
        <f>IF(přihlášky!$F$96="X",přihlášky!$E$96,přihlášky!$H$96)</f>
        <v>Kreuz Jakub</v>
      </c>
      <c r="E44" s="108" t="str">
        <f>Startovky!E17</f>
        <v>ÚO Strakonice</v>
      </c>
      <c r="F44" s="2">
        <v>26.1</v>
      </c>
      <c r="G44" s="83">
        <v>20.53</v>
      </c>
      <c r="H44" s="236">
        <f t="shared" si="4"/>
        <v>46.63</v>
      </c>
      <c r="I44" s="170">
        <f>IF(OR(věž!F44=0,věž!G44=0),100,MAX(věž!F44:G44))</f>
        <v>25.59</v>
      </c>
      <c r="J44" s="170">
        <f>IF(OR('100m'!F44=0,'100m'!G44=0),100,MAX('100m'!F44:G44))</f>
        <v>100</v>
      </c>
      <c r="K44">
        <f t="shared" si="5"/>
        <v>46.631255899999999</v>
      </c>
      <c r="L44" s="8"/>
      <c r="M44" s="8"/>
      <c r="N44" s="8"/>
      <c r="O44" s="8"/>
      <c r="P44" s="8"/>
      <c r="Q44" s="8"/>
      <c r="R44" s="96"/>
      <c r="S44" s="38"/>
    </row>
    <row r="45" spans="1:19" ht="12.75" customHeight="1" thickBot="1">
      <c r="A45" s="34">
        <f t="shared" si="3"/>
        <v>43</v>
      </c>
      <c r="C45" s="145">
        <v>41</v>
      </c>
      <c r="D45" s="153" t="str">
        <f>IF(přihlášky!$F$87="X",přihlášky!$E$87,přihlášky!$H$87)</f>
        <v>Uhlíř Josef</v>
      </c>
      <c r="E45" s="108" t="str">
        <f>Startovky!E47</f>
        <v>ÚO Prachatice</v>
      </c>
      <c r="F45" s="2">
        <v>25.62</v>
      </c>
      <c r="G45" s="83">
        <v>21.78</v>
      </c>
      <c r="H45" s="236">
        <f t="shared" si="4"/>
        <v>47.400000000000006</v>
      </c>
      <c r="I45" s="170">
        <f>IF(OR(věž!F45=0,věž!G45=0),100,MAX(věž!F45:G45))</f>
        <v>26.47</v>
      </c>
      <c r="J45" s="170">
        <f>IF(OR('100m'!F45=0,'100m'!G45=0),100,MAX('100m'!F45:G45))</f>
        <v>21.57</v>
      </c>
      <c r="K45">
        <f t="shared" si="5"/>
        <v>47.400480400000006</v>
      </c>
      <c r="L45" s="8"/>
      <c r="M45" s="8"/>
      <c r="N45" s="8"/>
      <c r="O45" s="8"/>
      <c r="P45" s="8"/>
      <c r="Q45" s="8"/>
      <c r="R45" s="8"/>
      <c r="S45" s="8"/>
    </row>
    <row r="46" spans="1:19" ht="12.75" customHeight="1" thickBot="1">
      <c r="A46" s="34">
        <f t="shared" si="3"/>
        <v>44</v>
      </c>
      <c r="C46" s="145">
        <v>48</v>
      </c>
      <c r="D46" s="153" t="str">
        <f>IF(přihlášky!$F$88="X",přihlášky!$E$88,přihlášky!$H$88)</f>
        <v>Vozandych Petr</v>
      </c>
      <c r="E46" s="108" t="str">
        <f>Startovky!E54</f>
        <v>ÚO Prachatice</v>
      </c>
      <c r="F46" s="2">
        <v>28.75</v>
      </c>
      <c r="G46" s="83">
        <v>20.57</v>
      </c>
      <c r="H46" s="236">
        <f t="shared" si="4"/>
        <v>49.32</v>
      </c>
      <c r="I46" s="170">
        <f>IF(OR(věž!F46=0,věž!G46=0),100,MAX(věž!F46:G46))</f>
        <v>28.58</v>
      </c>
      <c r="J46" s="170">
        <f>IF(OR('100m'!F46=0,'100m'!G46=0),100,MAX('100m'!F46:G46))</f>
        <v>100</v>
      </c>
      <c r="K46">
        <f t="shared" si="5"/>
        <v>49.321285799999998</v>
      </c>
      <c r="L46" s="8"/>
      <c r="M46" s="8"/>
      <c r="N46" s="8"/>
      <c r="O46" s="8"/>
      <c r="P46" s="38"/>
      <c r="Q46" s="39"/>
      <c r="R46" s="8"/>
      <c r="S46" s="8"/>
    </row>
    <row r="47" spans="1:19" ht="12.75" customHeight="1" thickBot="1">
      <c r="A47" s="34">
        <f t="shared" si="3"/>
        <v>45</v>
      </c>
      <c r="C47" s="145">
        <v>62</v>
      </c>
      <c r="D47" s="153" t="str">
        <f>IF(přihlášky!$F$104="X",přihlášky!$E$104,přihlášky!$H$104)</f>
        <v>Krupka Luboš (věž jednotlivci)</v>
      </c>
      <c r="E47" s="108" t="str">
        <f>Startovky!E68</f>
        <v>ÚO Strakonice</v>
      </c>
      <c r="F47" s="2">
        <v>26.4</v>
      </c>
      <c r="G47" s="83">
        <v>23.34</v>
      </c>
      <c r="H47" s="236">
        <f t="shared" si="4"/>
        <v>49.739999999999995</v>
      </c>
      <c r="I47" s="170">
        <f>IF(OR(věž!F47=0,věž!G47=0),100,MAX(věž!F47:G47))</f>
        <v>100</v>
      </c>
      <c r="J47" s="170">
        <f>IF(OR('100m'!F47=0,'100m'!G47=0),100,MAX('100m'!F47:G47))</f>
        <v>100</v>
      </c>
      <c r="K47">
        <f t="shared" si="5"/>
        <v>49.741999999999997</v>
      </c>
      <c r="L47" s="8"/>
      <c r="M47" s="11"/>
      <c r="N47" s="92"/>
      <c r="O47" s="37"/>
      <c r="P47" s="12"/>
      <c r="Q47" s="12"/>
      <c r="R47" s="94"/>
      <c r="S47" s="8"/>
    </row>
    <row r="48" spans="1:19" ht="12.75" customHeight="1" thickBot="1">
      <c r="A48" s="34">
        <f t="shared" si="3"/>
        <v>46</v>
      </c>
      <c r="C48" s="145">
        <v>43</v>
      </c>
      <c r="D48" s="153" t="str">
        <f>IF(přihlášky!$F$23="X",přihlášky!$E$23,přihlášky!$H$23)</f>
        <v>Smolík Jakub</v>
      </c>
      <c r="E48" s="108" t="str">
        <f>Startovky!E49</f>
        <v>ÚO Český Krumlov</v>
      </c>
      <c r="F48" s="2">
        <v>32.24</v>
      </c>
      <c r="G48" s="83">
        <v>20.100000000000001</v>
      </c>
      <c r="H48" s="236">
        <f t="shared" si="4"/>
        <v>52.34</v>
      </c>
      <c r="I48" s="170">
        <f>IF(OR(věž!F48=0,věž!G48=0),100,MAX(věž!F48:G48))</f>
        <v>27.06</v>
      </c>
      <c r="J48" s="170">
        <f>IF(OR('100m'!F48=0,'100m'!G48=0),100,MAX('100m'!F48:G48))</f>
        <v>100</v>
      </c>
      <c r="K48">
        <f t="shared" si="5"/>
        <v>52.341270600000001</v>
      </c>
      <c r="L48" s="8"/>
      <c r="M48" s="11"/>
      <c r="N48" s="92"/>
      <c r="O48" s="37"/>
      <c r="P48" s="12"/>
      <c r="Q48" s="12"/>
      <c r="R48" s="94"/>
      <c r="S48" s="8"/>
    </row>
    <row r="49" spans="1:19" ht="12.75" customHeight="1" thickBot="1">
      <c r="A49" s="34">
        <f t="shared" si="3"/>
        <v>47</v>
      </c>
      <c r="C49" s="145">
        <v>64</v>
      </c>
      <c r="D49" s="153" t="s">
        <v>103</v>
      </c>
      <c r="E49" s="108" t="str">
        <f>Startovky!E70</f>
        <v>ÚO Strakonice</v>
      </c>
      <c r="F49" s="2">
        <v>30.62</v>
      </c>
      <c r="G49" s="83">
        <v>22.99</v>
      </c>
      <c r="H49" s="236">
        <f t="shared" si="4"/>
        <v>53.61</v>
      </c>
      <c r="I49" s="170">
        <f>IF(OR(věž!F49=0,věž!G49=0),100,MAX(věž!F49:G49))</f>
        <v>26.84</v>
      </c>
      <c r="J49" s="170">
        <f>IF(OR('100m'!F49=0,'100m'!G49=0),100,MAX('100m'!F49:G49))</f>
        <v>22.43</v>
      </c>
      <c r="K49">
        <f t="shared" si="5"/>
        <v>53.610492700000002</v>
      </c>
      <c r="L49" s="8"/>
      <c r="M49" s="11"/>
      <c r="N49" s="93"/>
      <c r="O49" s="37"/>
      <c r="P49" s="12"/>
      <c r="Q49" s="12"/>
      <c r="R49" s="94"/>
      <c r="S49" s="8"/>
    </row>
    <row r="50" spans="1:19" ht="12.75" customHeight="1" thickBot="1">
      <c r="A50" s="34">
        <f t="shared" si="3"/>
        <v>48</v>
      </c>
      <c r="C50" s="145">
        <v>57</v>
      </c>
      <c r="D50" s="153" t="str">
        <f>IF(přihlášky!$F$25="X",přihlášky!$E$25,přihlášky!$H$25)</f>
        <v>Böhm Matěj</v>
      </c>
      <c r="E50" s="108" t="str">
        <f>Startovky!E63</f>
        <v>ÚO Český Krumlov</v>
      </c>
      <c r="F50" s="2">
        <v>34.68</v>
      </c>
      <c r="G50" s="83">
        <v>21.79</v>
      </c>
      <c r="H50" s="236">
        <f t="shared" si="4"/>
        <v>56.47</v>
      </c>
      <c r="I50" s="170">
        <f>IF(OR(věž!F50=0,věž!G50=0),100,MAX(věž!F50:G50))</f>
        <v>25.53</v>
      </c>
      <c r="J50" s="170">
        <f>IF(OR('100m'!F50=0,'100m'!G50=0),100,MAX('100m'!F50:G50))</f>
        <v>22.63</v>
      </c>
      <c r="K50">
        <f t="shared" si="5"/>
        <v>56.470481599999999</v>
      </c>
      <c r="L50" s="8"/>
      <c r="M50" s="11"/>
      <c r="N50" s="95"/>
      <c r="O50" s="37"/>
      <c r="P50" s="12"/>
      <c r="Q50" s="12"/>
      <c r="R50" s="94"/>
      <c r="S50" s="8"/>
    </row>
    <row r="51" spans="1:19" ht="12.75" customHeight="1" thickBot="1">
      <c r="A51" s="34">
        <f t="shared" si="3"/>
        <v>49</v>
      </c>
      <c r="C51" s="145">
        <v>54</v>
      </c>
      <c r="D51" s="153" t="str">
        <f>IF(přihlášky!$F$76="X",přihlášky!$E$76,přihlášky!$H$76)</f>
        <v>Mikoláš Petr</v>
      </c>
      <c r="E51" s="108" t="str">
        <f>Startovky!E60</f>
        <v>ÚO České Budějovice</v>
      </c>
      <c r="F51" s="2">
        <v>30.75</v>
      </c>
      <c r="G51" s="83">
        <v>30.11</v>
      </c>
      <c r="H51" s="236">
        <f t="shared" si="4"/>
        <v>60.86</v>
      </c>
      <c r="I51" s="170">
        <f>IF(OR(věž!F51=0,věž!G51=0),100,MAX(věž!F51:G51))</f>
        <v>100</v>
      </c>
      <c r="J51" s="170">
        <f>IF(OR('100m'!F51=0,'100m'!G51=0),100,MAX('100m'!F51:G51))</f>
        <v>100</v>
      </c>
      <c r="K51">
        <f t="shared" si="5"/>
        <v>60.862000000000002</v>
      </c>
      <c r="L51" s="8"/>
      <c r="M51" s="11"/>
      <c r="N51" s="92"/>
      <c r="O51" s="37"/>
      <c r="P51" s="12"/>
      <c r="Q51" s="12"/>
      <c r="R51" s="94"/>
      <c r="S51" s="8"/>
    </row>
    <row r="52" spans="1:19" ht="12.75" customHeight="1" thickBot="1">
      <c r="A52" s="34">
        <f t="shared" si="3"/>
        <v>50</v>
      </c>
      <c r="C52" s="145">
        <v>3</v>
      </c>
      <c r="D52" s="152" t="str">
        <f>IF(přihlášky!$F$43="X",přihlášky!$E$43,přihlášky!$H$43)</f>
        <v>Král Radek</v>
      </c>
      <c r="E52" s="108" t="str">
        <f>Startovky!E6</f>
        <v>ÚO Písek</v>
      </c>
      <c r="F52" s="2">
        <v>20</v>
      </c>
      <c r="G52" s="83" t="s">
        <v>134</v>
      </c>
      <c r="H52" s="236" t="str">
        <f t="shared" si="4"/>
        <v>diskval.</v>
      </c>
      <c r="I52" s="170">
        <f>IF(OR(věž!F52=0,věž!G52=0),100,MAX(věž!F52:G52))</f>
        <v>25.62</v>
      </c>
      <c r="J52" s="170">
        <f>IF(OR('100m'!F52=0,'100m'!G52=0),100,MAX('100m'!F52:G52))</f>
        <v>100</v>
      </c>
      <c r="K52">
        <f t="shared" si="5"/>
        <v>1000</v>
      </c>
      <c r="L52" s="8"/>
      <c r="M52" s="11"/>
      <c r="N52" s="92"/>
      <c r="O52" s="37"/>
      <c r="P52" s="12"/>
      <c r="Q52" s="12"/>
      <c r="R52" s="94"/>
      <c r="S52" s="8"/>
    </row>
    <row r="53" spans="1:19" ht="12.75" customHeight="1" thickBot="1">
      <c r="A53" s="34">
        <f t="shared" si="3"/>
        <v>50</v>
      </c>
      <c r="C53" s="145">
        <v>12</v>
      </c>
      <c r="D53" s="152" t="str">
        <f>IF(přihlášky!$F$70="X",přihlášky!$E$70,přihlášky!$H$70)</f>
        <v>Nestartuje</v>
      </c>
      <c r="E53" s="108" t="str">
        <f>Startovky!E15</f>
        <v>ÚO České Budějovice</v>
      </c>
      <c r="F53" s="2" t="s">
        <v>134</v>
      </c>
      <c r="G53" s="2">
        <v>21.15</v>
      </c>
      <c r="H53" s="236" t="str">
        <f t="shared" si="4"/>
        <v>diskval.</v>
      </c>
      <c r="I53" s="170">
        <f>IF(OR(věž!F53=0,věž!G53=0),100,MAX(věž!F53:G53))</f>
        <v>26.63</v>
      </c>
      <c r="J53" s="170">
        <f>IF(OR('100m'!F53=0,'100m'!G53=0),100,MAX('100m'!F53:G53))</f>
        <v>22.97</v>
      </c>
      <c r="K53">
        <f t="shared" si="5"/>
        <v>1000</v>
      </c>
      <c r="L53" s="8"/>
      <c r="M53" s="8"/>
      <c r="N53" s="8"/>
      <c r="O53" s="8"/>
      <c r="P53" s="8"/>
      <c r="Q53" s="8"/>
      <c r="R53" s="96"/>
      <c r="S53" s="38"/>
    </row>
    <row r="54" spans="1:19" ht="12.75" customHeight="1" thickBot="1">
      <c r="A54" s="34">
        <f t="shared" si="3"/>
        <v>50</v>
      </c>
      <c r="C54" s="145">
        <v>20</v>
      </c>
      <c r="D54" s="152" t="str">
        <f>IF(přihlášky!$F$84="X",přihlášky!$E$84,přihlášky!$H$84)</f>
        <v>Rosa Petr</v>
      </c>
      <c r="E54" s="108" t="str">
        <f>Startovky!E23</f>
        <v>ÚO Prachatice</v>
      </c>
      <c r="F54" s="2">
        <v>21.31</v>
      </c>
      <c r="G54" s="83" t="s">
        <v>134</v>
      </c>
      <c r="H54" s="236" t="str">
        <f t="shared" si="4"/>
        <v>diskval.</v>
      </c>
      <c r="I54" s="170">
        <f>IF(OR(věž!F54=0,věž!G54=0),100,MAX(věž!F54:G54))</f>
        <v>100</v>
      </c>
      <c r="J54" s="170">
        <f>IF(OR('100m'!F54=0,'100m'!G54=0),100,MAX('100m'!F54:G54))</f>
        <v>100</v>
      </c>
      <c r="K54">
        <f t="shared" si="5"/>
        <v>1000</v>
      </c>
      <c r="L54" s="8"/>
      <c r="M54" s="8"/>
      <c r="N54" s="8"/>
      <c r="O54" s="8"/>
      <c r="P54" s="8"/>
      <c r="Q54" s="8"/>
      <c r="R54" s="8"/>
      <c r="S54" s="8"/>
    </row>
    <row r="55" spans="1:19" ht="12.75" customHeight="1" thickBot="1">
      <c r="A55" s="34">
        <f t="shared" si="3"/>
        <v>50</v>
      </c>
      <c r="C55" s="145">
        <v>24</v>
      </c>
      <c r="D55" s="152" t="str">
        <f>IF(přihlášky!$F$46="X",přihlášky!$E$46,přihlášky!$H$46)</f>
        <v>Horský Marek</v>
      </c>
      <c r="E55" s="108" t="str">
        <f>Startovky!E27</f>
        <v>ÚO Písek</v>
      </c>
      <c r="F55" s="2">
        <v>21.04</v>
      </c>
      <c r="G55" s="83" t="s">
        <v>134</v>
      </c>
      <c r="H55" s="236" t="str">
        <f t="shared" si="4"/>
        <v>diskval.</v>
      </c>
      <c r="I55" s="170">
        <f>IF(OR(věž!F55=0,věž!G55=0),100,MAX(věž!F55:G55))</f>
        <v>28.18</v>
      </c>
      <c r="J55" s="170">
        <f>IF(OR('100m'!F55=0,'100m'!G55=0),100,MAX('100m'!F55:G55))</f>
        <v>100</v>
      </c>
      <c r="K55">
        <f t="shared" si="5"/>
        <v>1000</v>
      </c>
      <c r="L55" s="8"/>
      <c r="M55" s="8"/>
      <c r="N55" s="8"/>
      <c r="O55" s="8"/>
      <c r="P55" s="38"/>
      <c r="Q55" s="39"/>
      <c r="R55" s="8"/>
      <c r="S55" s="8"/>
    </row>
    <row r="56" spans="1:19" ht="12.75" customHeight="1" thickBot="1">
      <c r="A56" s="34">
        <f t="shared" si="3"/>
        <v>50</v>
      </c>
      <c r="C56" s="145">
        <v>25</v>
      </c>
      <c r="D56" s="152" t="str">
        <f>IF(přihlášky!$F$59="X",přihlášky!$E$59,přihlášky!$H$59)</f>
        <v>Švehla Radim</v>
      </c>
      <c r="E56" s="108" t="str">
        <f>Startovky!E28</f>
        <v>ÚO Jindřichův Hradec</v>
      </c>
      <c r="F56" s="2">
        <v>15.48</v>
      </c>
      <c r="G56" s="83" t="s">
        <v>134</v>
      </c>
      <c r="H56" s="236" t="str">
        <f t="shared" si="4"/>
        <v>diskval.</v>
      </c>
      <c r="I56" s="170">
        <f>IF(OR(věž!F56=0,věž!G56=0),100,MAX(věž!F56:G56))</f>
        <v>32.630000000000003</v>
      </c>
      <c r="J56" s="170">
        <f>IF(OR('100m'!F56=0,'100m'!G56=0),100,MAX('100m'!F56:G56))</f>
        <v>100</v>
      </c>
      <c r="K56">
        <f t="shared" si="5"/>
        <v>1000</v>
      </c>
      <c r="L56" s="8"/>
      <c r="M56" s="11"/>
      <c r="N56" s="92"/>
      <c r="O56" s="37"/>
      <c r="P56" s="12"/>
      <c r="Q56" s="12"/>
      <c r="R56" s="94"/>
      <c r="S56" s="8"/>
    </row>
    <row r="57" spans="1:19" ht="12.75" customHeight="1" thickBot="1">
      <c r="A57" s="34">
        <f t="shared" si="3"/>
        <v>50</v>
      </c>
      <c r="C57" s="145">
        <v>29</v>
      </c>
      <c r="D57" s="152" t="str">
        <f>IF(přihlášky!$F$21="X",přihlášky!$E$21,přihlášky!$H$21)</f>
        <v>Kačer Zdeněk</v>
      </c>
      <c r="E57" s="108" t="str">
        <f>Startovky!E32</f>
        <v>ÚO Český Krumlov</v>
      </c>
      <c r="F57" s="2">
        <v>23.08</v>
      </c>
      <c r="G57" s="83" t="s">
        <v>134</v>
      </c>
      <c r="H57" s="236" t="str">
        <f t="shared" si="4"/>
        <v>diskval.</v>
      </c>
      <c r="I57" s="170">
        <f>IF(OR(věž!F57=0,věž!G57=0),100,MAX(věž!F57:G57))</f>
        <v>31.03</v>
      </c>
      <c r="J57" s="170">
        <f>IF(OR('100m'!F57=0,'100m'!G57=0),100,MAX('100m'!F57:G57))</f>
        <v>100</v>
      </c>
      <c r="K57">
        <f t="shared" si="5"/>
        <v>1000</v>
      </c>
      <c r="L57" s="8"/>
      <c r="M57" s="11"/>
      <c r="N57" s="92"/>
      <c r="O57" s="37"/>
      <c r="P57" s="12"/>
      <c r="Q57" s="12"/>
      <c r="R57" s="94"/>
      <c r="S57" s="8"/>
    </row>
    <row r="58" spans="1:19" ht="12.75" customHeight="1" thickBot="1">
      <c r="A58" s="34">
        <f t="shared" si="3"/>
        <v>50</v>
      </c>
      <c r="C58" s="145">
        <v>38</v>
      </c>
      <c r="D58" s="153" t="str">
        <f>IF(přihlášky!$F$48="X",přihlášky!$E$48,přihlášky!$H$48)</f>
        <v>Nestartuje</v>
      </c>
      <c r="E58" s="108" t="str">
        <f>Startovky!E44</f>
        <v>ÚO Písek</v>
      </c>
      <c r="F58" s="2" t="s">
        <v>134</v>
      </c>
      <c r="G58" s="83">
        <v>20.079999999999998</v>
      </c>
      <c r="H58" s="236" t="str">
        <f t="shared" si="4"/>
        <v>diskval.</v>
      </c>
      <c r="I58" s="170">
        <f>IF(OR(věž!F58=0,věž!G58=0),100,MAX(věž!F58:G58))</f>
        <v>31.6</v>
      </c>
      <c r="J58" s="170">
        <f>IF(OR('100m'!F58=0,'100m'!G58=0),100,MAX('100m'!F58:G58))</f>
        <v>100</v>
      </c>
      <c r="K58">
        <f t="shared" si="5"/>
        <v>1000</v>
      </c>
      <c r="L58" s="8"/>
      <c r="M58" s="11"/>
      <c r="N58" s="93"/>
      <c r="O58" s="37"/>
      <c r="P58" s="12"/>
      <c r="Q58" s="12"/>
      <c r="R58" s="94"/>
      <c r="S58" s="8"/>
    </row>
    <row r="59" spans="1:19" ht="12.75" customHeight="1" thickBot="1">
      <c r="A59" s="34">
        <f t="shared" si="3"/>
        <v>50</v>
      </c>
      <c r="C59" s="145">
        <v>39</v>
      </c>
      <c r="D59" s="153" t="str">
        <f>IF(přihlášky!$F$61="X",přihlášky!$E$61,přihlášky!$H$61)</f>
        <v>Šenkýř Marek</v>
      </c>
      <c r="E59" s="108" t="str">
        <f>Startovky!E45</f>
        <v>ÚO Jindřichův Hradec</v>
      </c>
      <c r="F59" s="2">
        <v>18.34</v>
      </c>
      <c r="G59" s="83" t="s">
        <v>134</v>
      </c>
      <c r="H59" s="236" t="str">
        <f t="shared" si="4"/>
        <v>diskval.</v>
      </c>
      <c r="I59" s="170">
        <f>IF(OR(věž!F59=0,věž!G59=0),100,MAX(věž!F59:G59))</f>
        <v>37</v>
      </c>
      <c r="J59" s="170">
        <f>IF(OR('100m'!F59=0,'100m'!G59=0),100,MAX('100m'!F59:G59))</f>
        <v>100</v>
      </c>
      <c r="K59">
        <f t="shared" si="5"/>
        <v>1000</v>
      </c>
      <c r="L59" s="8"/>
      <c r="M59" s="11"/>
      <c r="N59" s="95"/>
      <c r="O59" s="37"/>
      <c r="P59" s="12"/>
      <c r="Q59" s="12"/>
      <c r="R59" s="94"/>
      <c r="S59" s="8"/>
    </row>
    <row r="60" spans="1:19" ht="12.75" customHeight="1" thickBot="1">
      <c r="A60" s="34">
        <f t="shared" si="3"/>
        <v>50</v>
      </c>
      <c r="C60" s="145">
        <v>47</v>
      </c>
      <c r="D60" s="153" t="str">
        <f>IF(přihlášky!$F$75="X",přihlášky!$E$75,přihlášky!$H$75)</f>
        <v>Malík Jan</v>
      </c>
      <c r="E60" s="108" t="str">
        <f>Startovky!E53</f>
        <v>ÚO České Budějovice</v>
      </c>
      <c r="F60" s="2">
        <v>17.91</v>
      </c>
      <c r="G60" s="2" t="s">
        <v>134</v>
      </c>
      <c r="H60" s="236" t="str">
        <f t="shared" si="4"/>
        <v>diskval.</v>
      </c>
      <c r="I60" s="170">
        <f>IF(OR(věž!F60=0,věž!G60=0),100,MAX(věž!F60:G60))</f>
        <v>34.78</v>
      </c>
      <c r="J60" s="170">
        <f>IF(OR('100m'!F60=0,'100m'!G60=0),100,MAX('100m'!F60:G60))</f>
        <v>100</v>
      </c>
      <c r="K60">
        <f t="shared" si="5"/>
        <v>1000</v>
      </c>
      <c r="L60" s="8"/>
      <c r="M60" s="11"/>
      <c r="N60" s="92"/>
      <c r="O60" s="37"/>
      <c r="P60" s="12"/>
      <c r="Q60" s="12"/>
      <c r="R60" s="94"/>
      <c r="S60" s="8"/>
    </row>
    <row r="61" spans="1:19" ht="12.75" customHeight="1" thickBot="1">
      <c r="A61" s="34">
        <f t="shared" si="3"/>
        <v>50</v>
      </c>
      <c r="C61" s="145">
        <v>51</v>
      </c>
      <c r="D61" s="153" t="str">
        <f>IF(přihlášky!$F$37="X",přihlášky!$E$37,přihlášky!$H$37)</f>
        <v>Nestartuje</v>
      </c>
      <c r="E61" s="108" t="str">
        <f>Startovky!E57</f>
        <v>ÚO Tábor</v>
      </c>
      <c r="F61" s="2" t="s">
        <v>134</v>
      </c>
      <c r="G61" s="2" t="s">
        <v>134</v>
      </c>
      <c r="H61" s="236" t="str">
        <f t="shared" si="4"/>
        <v>diskval.</v>
      </c>
      <c r="I61" s="170">
        <f>IF(OR(věž!F61=0,věž!G61=0),100,MAX(věž!F61:G61))</f>
        <v>100</v>
      </c>
      <c r="J61" s="170">
        <f>IF(OR('100m'!F61=0,'100m'!G61=0),100,MAX('100m'!F61:G61))</f>
        <v>100</v>
      </c>
      <c r="K61">
        <f t="shared" si="5"/>
        <v>1000</v>
      </c>
      <c r="L61" s="8"/>
      <c r="M61" s="11"/>
      <c r="N61" s="92"/>
      <c r="O61" s="37"/>
      <c r="P61" s="12"/>
      <c r="Q61" s="12"/>
      <c r="R61" s="94"/>
      <c r="S61" s="8"/>
    </row>
    <row r="62" spans="1:19" ht="12.75" customHeight="1" thickBot="1">
      <c r="A62" s="34">
        <f t="shared" si="3"/>
        <v>50</v>
      </c>
      <c r="C62" s="145">
        <v>56</v>
      </c>
      <c r="D62" s="153" t="str">
        <f>IF(přihlášky!$F$102="X",přihlášky!$E$102,přihlášky!$H$102)</f>
        <v>Černovský Michal</v>
      </c>
      <c r="E62" s="108" t="str">
        <f>Startovky!E62</f>
        <v>ÚO Strakonice</v>
      </c>
      <c r="F62" s="2">
        <v>17.440000000000001</v>
      </c>
      <c r="G62" s="2" t="s">
        <v>134</v>
      </c>
      <c r="H62" s="236" t="str">
        <f t="shared" si="4"/>
        <v>diskval.</v>
      </c>
      <c r="I62" s="170">
        <f>IF(OR(věž!F62=0,věž!G62=0),100,MAX(věž!F62:G62))</f>
        <v>100</v>
      </c>
      <c r="J62" s="170">
        <f>IF(OR('100m'!F62=0,'100m'!G62=0),100,MAX('100m'!F62:G62))</f>
        <v>100</v>
      </c>
      <c r="K62">
        <f t="shared" si="5"/>
        <v>1000</v>
      </c>
      <c r="L62" s="8"/>
      <c r="M62" s="8"/>
      <c r="N62" s="8"/>
      <c r="O62" s="8"/>
      <c r="P62" s="8"/>
      <c r="Q62" s="8"/>
      <c r="R62" s="96"/>
      <c r="S62" s="38"/>
    </row>
    <row r="63" spans="1:19" ht="12.75" customHeight="1" thickBot="1">
      <c r="A63" s="34">
        <f t="shared" si="3"/>
        <v>50</v>
      </c>
      <c r="C63" s="145">
        <v>58</v>
      </c>
      <c r="D63" s="153" t="str">
        <f>IF(přihlášky!$F$38="X",přihlášky!$E$38,přihlášky!$H$38)</f>
        <v>Nestartuje</v>
      </c>
      <c r="E63" s="108" t="str">
        <f>Startovky!E64</f>
        <v>ÚO Tábor</v>
      </c>
      <c r="F63" s="2" t="s">
        <v>134</v>
      </c>
      <c r="G63" s="2" t="s">
        <v>134</v>
      </c>
      <c r="H63" s="236" t="str">
        <f t="shared" si="4"/>
        <v>diskval.</v>
      </c>
      <c r="I63" s="170">
        <f>IF(OR(věž!F63=0,věž!G63=0),100,MAX(věž!F63:G63))</f>
        <v>100</v>
      </c>
      <c r="J63" s="170">
        <f>IF(OR('100m'!F63=0,'100m'!G63=0),100,MAX('100m'!F63:G63))</f>
        <v>100</v>
      </c>
      <c r="K63">
        <f t="shared" si="5"/>
        <v>1000</v>
      </c>
    </row>
    <row r="64" spans="1:19" ht="12.75" customHeight="1" thickBot="1">
      <c r="A64" s="34">
        <f t="shared" si="3"/>
        <v>50</v>
      </c>
      <c r="C64" s="145">
        <v>59</v>
      </c>
      <c r="D64" s="153" t="str">
        <f>IF(přihlášky!$F$51="X",přihlášky!$E$51,přihlášky!$H$51)</f>
        <v>Nestartuje</v>
      </c>
      <c r="E64" s="108" t="str">
        <f>Startovky!E65</f>
        <v>ÚO Písek</v>
      </c>
      <c r="F64" s="2" t="s">
        <v>134</v>
      </c>
      <c r="G64" s="83">
        <v>20.91</v>
      </c>
      <c r="H64" s="236" t="str">
        <f t="shared" si="4"/>
        <v>diskval.</v>
      </c>
      <c r="I64" s="170">
        <f>IF(OR(věž!F64=0,věž!G64=0),100,MAX(věž!F64:G64))</f>
        <v>100</v>
      </c>
      <c r="J64" s="170">
        <f>IF(OR('100m'!F64=0,'100m'!G64=0),100,MAX('100m'!F64:G64))</f>
        <v>100</v>
      </c>
      <c r="K64">
        <f t="shared" si="5"/>
        <v>1000</v>
      </c>
    </row>
    <row r="65" spans="1:11" ht="12.75" customHeight="1" thickBot="1">
      <c r="A65" s="34">
        <f t="shared" si="3"/>
        <v>50</v>
      </c>
      <c r="C65" s="145">
        <v>60</v>
      </c>
      <c r="D65" s="192" t="str">
        <f>IF(přihlášky!$F$64="X",přihlášky!$E$64,přihlášky!$H$64)</f>
        <v>Nestartuje</v>
      </c>
      <c r="E65" s="263" t="str">
        <f>Startovky!E66</f>
        <v>ÚO Jindřichův Hradec</v>
      </c>
      <c r="F65" s="2" t="s">
        <v>134</v>
      </c>
      <c r="G65" s="83">
        <v>19.329999999999998</v>
      </c>
      <c r="H65" s="236" t="str">
        <f t="shared" si="4"/>
        <v>diskval.</v>
      </c>
      <c r="I65" s="170">
        <f>IF(OR(věž!F65=0,věž!G65=0),100,MAX(věž!F65:G65))</f>
        <v>100</v>
      </c>
      <c r="J65" s="170">
        <f>IF(OR('100m'!F65=0,'100m'!G65=0),100,MAX('100m'!F65:G65))</f>
        <v>100</v>
      </c>
      <c r="K65">
        <f t="shared" si="5"/>
        <v>1000</v>
      </c>
    </row>
    <row r="66" spans="1:11" ht="12.75" customHeight="1" thickBot="1">
      <c r="A66" s="34">
        <f t="shared" si="3"/>
        <v>50</v>
      </c>
      <c r="C66" s="145">
        <v>61</v>
      </c>
      <c r="D66" s="155" t="str">
        <f>IF(přihlášky!$F$77="X",přihlášky!$E$77,přihlášky!$H$77)</f>
        <v>Nestartuje</v>
      </c>
      <c r="E66" s="108" t="str">
        <f>Startovky!E67</f>
        <v>ÚO České Budějovice</v>
      </c>
      <c r="F66" s="2" t="s">
        <v>134</v>
      </c>
      <c r="G66" s="83">
        <v>18.63</v>
      </c>
      <c r="H66" s="236" t="str">
        <f t="shared" si="4"/>
        <v>diskval.</v>
      </c>
      <c r="I66" s="170">
        <f>IF(OR(věž!F66=0,věž!G66=0),100,MAX(věž!F66:G66))</f>
        <v>100</v>
      </c>
      <c r="J66" s="170">
        <f>IF(OR('100m'!F66=0,'100m'!G66=0),100,MAX('100m'!F66:G66))</f>
        <v>100</v>
      </c>
      <c r="K66">
        <f t="shared" si="5"/>
        <v>1000</v>
      </c>
    </row>
    <row r="67" spans="1:11" ht="12.75" customHeight="1" thickBot="1">
      <c r="A67" s="34">
        <f t="shared" ref="A67:A72" si="6">RANK(K67,$K$3:$K$72,1)</f>
        <v>50</v>
      </c>
      <c r="C67" s="145">
        <v>63</v>
      </c>
      <c r="D67" s="153" t="str">
        <f>IF(přihlášky!$F$103="X",přihlášky!$E$103,přihlášky!$H$103)</f>
        <v>Stibor Jiří (věž jednotlivci)</v>
      </c>
      <c r="E67" s="108" t="str">
        <f>Startovky!E69</f>
        <v>ÚO Strakonice</v>
      </c>
      <c r="F67" s="2">
        <v>23.78</v>
      </c>
      <c r="G67" s="2" t="s">
        <v>134</v>
      </c>
      <c r="H67" s="236" t="str">
        <f t="shared" ref="H67:H98" si="7">IF(OR(F67="diskval.",G67="diskval."),"diskval.",F67+G67)</f>
        <v>diskval.</v>
      </c>
      <c r="I67" s="170">
        <f>IF(OR(věž!F67=0,věž!G67=0),100,MAX(věž!F67:G67))</f>
        <v>100</v>
      </c>
      <c r="J67" s="170">
        <f>IF(OR('100m'!F67=0,'100m'!G67=0),100,MAX('100m'!F67:G67))</f>
        <v>100</v>
      </c>
      <c r="K67">
        <f t="shared" ref="K67:K72" si="8">IF(H67="diskval.",1000,H67+((IF(I67&gt;0,I67,100)+IF(J67&gt;0,J67,100))/100000))</f>
        <v>1000</v>
      </c>
    </row>
    <row r="68" spans="1:11" ht="12.75" customHeight="1" thickBot="1">
      <c r="A68" s="34">
        <f t="shared" si="6"/>
        <v>50</v>
      </c>
      <c r="C68" s="145">
        <v>65</v>
      </c>
      <c r="D68" s="153" t="str">
        <f>IF(přihlášky!$F$39="X",přihlášky!$E$39,přihlášky!$H$39)</f>
        <v>Nestartuje</v>
      </c>
      <c r="E68" s="108" t="str">
        <f>Startovky!E71</f>
        <v>ÚO Tábor</v>
      </c>
      <c r="F68" s="2" t="s">
        <v>134</v>
      </c>
      <c r="G68" s="83" t="s">
        <v>134</v>
      </c>
      <c r="H68" s="236" t="str">
        <f t="shared" si="7"/>
        <v>diskval.</v>
      </c>
      <c r="I68" s="170">
        <f>IF(OR(věž!F68=0,věž!G68=0),100,MAX(věž!F68:G68))</f>
        <v>100</v>
      </c>
      <c r="J68" s="170">
        <f>IF(OR('100m'!F68=0,'100m'!G68=0),100,MAX('100m'!F68:G68))</f>
        <v>100</v>
      </c>
      <c r="K68">
        <f t="shared" si="8"/>
        <v>1000</v>
      </c>
    </row>
    <row r="69" spans="1:11" ht="12.75" customHeight="1" thickBot="1">
      <c r="A69" s="34">
        <f t="shared" si="6"/>
        <v>50</v>
      </c>
      <c r="C69" s="145">
        <v>67</v>
      </c>
      <c r="D69" s="153" t="str">
        <f>IF(přihlášky!$F$65="X",přihlášky!$E$65,přihlášky!$H$65)</f>
        <v>Nestartuje</v>
      </c>
      <c r="E69" s="108" t="str">
        <f>Startovky!E73</f>
        <v>ÚO Jindřichův Hradec</v>
      </c>
      <c r="F69" s="2" t="s">
        <v>134</v>
      </c>
      <c r="G69" s="172" t="s">
        <v>134</v>
      </c>
      <c r="H69" s="236" t="str">
        <f t="shared" si="7"/>
        <v>diskval.</v>
      </c>
      <c r="I69" s="170">
        <f>IF(OR(věž!F69=0,věž!G69=0),100,MAX(věž!F69:G69))</f>
        <v>100</v>
      </c>
      <c r="J69" s="170">
        <f>IF(OR('100m'!F69=0,'100m'!G69=0),100,MAX('100m'!F69:G69))</f>
        <v>100</v>
      </c>
      <c r="K69">
        <f t="shared" si="8"/>
        <v>1000</v>
      </c>
    </row>
    <row r="70" spans="1:11" ht="12.75" customHeight="1" thickBot="1">
      <c r="A70" s="34">
        <f t="shared" si="6"/>
        <v>50</v>
      </c>
      <c r="C70" s="145">
        <v>68</v>
      </c>
      <c r="D70" s="153" t="str">
        <f>IF(přihlášky!$F$78="X",přihlášky!$E$78,přihlášky!$H$78)</f>
        <v>Nestartuje</v>
      </c>
      <c r="E70" s="108" t="str">
        <f>Startovky!E74</f>
        <v>ÚO České Budějovice</v>
      </c>
      <c r="F70" s="2" t="s">
        <v>134</v>
      </c>
      <c r="G70" s="172" t="s">
        <v>134</v>
      </c>
      <c r="H70" s="236" t="str">
        <f t="shared" si="7"/>
        <v>diskval.</v>
      </c>
      <c r="I70" s="170">
        <f>IF(OR(věž!F70=0,věž!G70=0),100,MAX(věž!F70:G70))</f>
        <v>100</v>
      </c>
      <c r="J70" s="170">
        <f>IF(OR('100m'!F70=0,'100m'!G70=0),100,MAX('100m'!F70:G70))</f>
        <v>100</v>
      </c>
      <c r="K70">
        <f t="shared" si="8"/>
        <v>1000</v>
      </c>
    </row>
    <row r="71" spans="1:11" ht="12.75" customHeight="1" thickBot="1">
      <c r="A71" s="34">
        <f t="shared" si="6"/>
        <v>50</v>
      </c>
      <c r="C71" s="145">
        <v>69</v>
      </c>
      <c r="D71" s="153" t="str">
        <f>IF(přihlášky!$F$91="X",přihlášky!$E$91,přihlášky!$H$91)</f>
        <v>Nestartuje</v>
      </c>
      <c r="E71" s="108" t="str">
        <f>Startovky!E75</f>
        <v>ÚO Prachatice</v>
      </c>
      <c r="F71" s="2" t="s">
        <v>134</v>
      </c>
      <c r="G71" s="172" t="s">
        <v>134</v>
      </c>
      <c r="H71" s="236" t="str">
        <f t="shared" si="7"/>
        <v>diskval.</v>
      </c>
      <c r="I71" s="170">
        <f>IF(OR(věž!F71=0,věž!G71=0),100,MAX(věž!F71:G71))</f>
        <v>100</v>
      </c>
      <c r="J71" s="170">
        <f>IF(OR('100m'!F71=0,'100m'!G71=0),100,MAX('100m'!F71:G71))</f>
        <v>100</v>
      </c>
      <c r="K71">
        <f t="shared" si="8"/>
        <v>1000</v>
      </c>
    </row>
    <row r="72" spans="1:11" ht="12.75" customHeight="1" thickBot="1">
      <c r="A72" s="34">
        <f t="shared" si="6"/>
        <v>50</v>
      </c>
      <c r="C72" s="146">
        <v>70</v>
      </c>
      <c r="D72" s="65" t="str">
        <f>IF(přihlášky!$F$104="X",přihlášky!$E$104,přihlášky!$H$104)</f>
        <v>Krupka Luboš (věž jednotlivci)</v>
      </c>
      <c r="E72" s="109" t="str">
        <f>Startovky!E76</f>
        <v>ÚO Strakonice</v>
      </c>
      <c r="F72" s="173" t="s">
        <v>134</v>
      </c>
      <c r="G72" s="174" t="s">
        <v>134</v>
      </c>
      <c r="H72" s="237" t="str">
        <f t="shared" si="7"/>
        <v>diskval.</v>
      </c>
      <c r="I72" s="170">
        <f>IF(OR(věž!F72=0,věž!G72=0),100,MAX(věž!F72:G72))</f>
        <v>100</v>
      </c>
      <c r="J72" s="170">
        <f>IF(OR('100m'!F72=0,'100m'!G72=0),100,MAX('100m'!F72:G72))</f>
        <v>100</v>
      </c>
      <c r="K72">
        <f t="shared" si="8"/>
        <v>1000</v>
      </c>
    </row>
  </sheetData>
  <sortState ref="A3:H72">
    <sortCondition ref="A3"/>
  </sortState>
  <mergeCells count="2">
    <mergeCell ref="C1:H1"/>
    <mergeCell ref="M3:S9"/>
  </mergeCells>
  <pageMargins left="0.23622047244094491" right="0.23622047244094491" top="0.74803149606299213" bottom="0.74803149606299213" header="0.31496062992125984" footer="0.31496062992125984"/>
  <pageSetup paperSize="9" scale="86" fitToWidth="0" fitToHeight="0" orientation="portrait" horizontalDpi="4294967293" r:id="rId1"/>
  <rowBreaks count="1" manualBreakCount="1">
    <brk id="37" max="7" man="1"/>
  </rowBreaks>
  <colBreaks count="1" manualBreakCount="1">
    <brk id="8" max="71" man="1"/>
  </colBreaks>
</worksheet>
</file>

<file path=xl/worksheets/sheet4.xml><?xml version="1.0" encoding="utf-8"?>
<worksheet xmlns="http://schemas.openxmlformats.org/spreadsheetml/2006/main" xmlns:r="http://schemas.openxmlformats.org/officeDocument/2006/relationships">
  <dimension ref="C3:I17"/>
  <sheetViews>
    <sheetView view="pageBreakPreview" zoomScale="180" zoomScaleSheetLayoutView="180" workbookViewId="0">
      <selection activeCell="G13" sqref="G13"/>
    </sheetView>
  </sheetViews>
  <sheetFormatPr defaultRowHeight="12.75"/>
  <cols>
    <col min="4" max="4" width="18.28515625" customWidth="1"/>
    <col min="7" max="7" width="10.5703125" customWidth="1"/>
    <col min="8" max="9" width="12" bestFit="1" customWidth="1"/>
  </cols>
  <sheetData>
    <row r="3" spans="3:9">
      <c r="C3" s="363" t="s">
        <v>50</v>
      </c>
      <c r="D3" s="363"/>
      <c r="E3" s="363"/>
      <c r="F3" s="363"/>
      <c r="G3" s="363"/>
      <c r="H3" s="363"/>
      <c r="I3" s="367" t="s">
        <v>76</v>
      </c>
    </row>
    <row r="4" spans="3:9">
      <c r="C4" s="364"/>
      <c r="D4" s="364"/>
      <c r="E4" s="364"/>
      <c r="F4" s="364"/>
      <c r="G4" s="364"/>
      <c r="H4" s="364"/>
      <c r="I4" s="367"/>
    </row>
    <row r="5" spans="3:9">
      <c r="C5" s="40"/>
      <c r="D5" s="40" t="s">
        <v>31</v>
      </c>
      <c r="E5" s="40" t="s">
        <v>28</v>
      </c>
      <c r="F5" s="40" t="s">
        <v>29</v>
      </c>
      <c r="G5" s="40" t="s">
        <v>30</v>
      </c>
      <c r="H5" s="72" t="s">
        <v>39</v>
      </c>
      <c r="I5" s="367"/>
    </row>
    <row r="6" spans="3:9">
      <c r="C6" s="40">
        <v>1</v>
      </c>
      <c r="D6" s="41" t="str">
        <f>přihlášky!C7</f>
        <v>ÚO Český Krumlov</v>
      </c>
      <c r="E6" s="111"/>
      <c r="F6" s="111">
        <v>71.59</v>
      </c>
      <c r="G6" s="2">
        <f>IF(AND(E6=0,F6=0),"diskval.",IF(AND(E6&gt;0,F6&gt;0),MIN(E6:F6),IF(E6&gt;0,E6,F6)))</f>
        <v>71.59</v>
      </c>
      <c r="H6" s="239">
        <f>RANK(I6,$I$6:$I$12,1)</f>
        <v>7</v>
      </c>
      <c r="I6" s="238">
        <f>IF(E6+F6=MIN(E6:F6),G6+0.0005,G6+0.0001)</f>
        <v>71.590500000000006</v>
      </c>
    </row>
    <row r="7" spans="3:9">
      <c r="C7" s="40">
        <v>2</v>
      </c>
      <c r="D7" s="41" t="str">
        <f>přihlášky!C8</f>
        <v>ÚO Tábor</v>
      </c>
      <c r="E7" s="111">
        <v>67.53</v>
      </c>
      <c r="F7" s="111"/>
      <c r="G7" s="2">
        <f t="shared" ref="G7:G12" si="0">IF(AND(E7=0,F7=0),"diskval.",IF(AND(E7&gt;0,F7&gt;0),MIN(E7:F7),IF(E7&gt;0,E7,F7)))</f>
        <v>67.53</v>
      </c>
      <c r="H7" s="239">
        <f t="shared" ref="H7:H12" si="1">RANK(I7,$I$6:$I$12,1)</f>
        <v>6</v>
      </c>
      <c r="I7" s="238">
        <f t="shared" ref="I7:I12" si="2">IF(E7+F7=MIN(E7:F7),G7+0.0005,G7+0.0001)</f>
        <v>67.530500000000004</v>
      </c>
    </row>
    <row r="8" spans="3:9">
      <c r="C8" s="40">
        <v>3</v>
      </c>
      <c r="D8" s="41" t="str">
        <f>přihlášky!C9</f>
        <v>ÚO Písek</v>
      </c>
      <c r="E8" s="111"/>
      <c r="F8" s="111">
        <v>60.58</v>
      </c>
      <c r="G8" s="2">
        <f t="shared" si="0"/>
        <v>60.58</v>
      </c>
      <c r="H8" s="239">
        <f t="shared" si="1"/>
        <v>1</v>
      </c>
      <c r="I8" s="238">
        <f t="shared" si="2"/>
        <v>60.580500000000001</v>
      </c>
    </row>
    <row r="9" spans="3:9">
      <c r="C9" s="40">
        <v>4</v>
      </c>
      <c r="D9" s="41" t="str">
        <f>přihlášky!C10</f>
        <v>ÚO Jindřichův Hradec</v>
      </c>
      <c r="E9" s="111">
        <v>62.13</v>
      </c>
      <c r="F9" s="111">
        <v>60.6</v>
      </c>
      <c r="G9" s="2">
        <f t="shared" si="0"/>
        <v>60.6</v>
      </c>
      <c r="H9" s="239">
        <f t="shared" si="1"/>
        <v>2</v>
      </c>
      <c r="I9" s="238">
        <f t="shared" si="2"/>
        <v>60.600100000000005</v>
      </c>
    </row>
    <row r="10" spans="3:9" ht="12.75" customHeight="1">
      <c r="C10" s="40">
        <v>5</v>
      </c>
      <c r="D10" s="41" t="str">
        <f>přihlášky!C11</f>
        <v>ÚO České Budějovice</v>
      </c>
      <c r="E10" s="111">
        <v>65.55</v>
      </c>
      <c r="F10" s="111">
        <v>68.3</v>
      </c>
      <c r="G10" s="2">
        <f t="shared" si="0"/>
        <v>65.55</v>
      </c>
      <c r="H10" s="239">
        <f t="shared" si="1"/>
        <v>5</v>
      </c>
      <c r="I10" s="238">
        <f t="shared" si="2"/>
        <v>65.5501</v>
      </c>
    </row>
    <row r="11" spans="3:9">
      <c r="C11" s="40">
        <v>6</v>
      </c>
      <c r="D11" s="41" t="str">
        <f>přihlášky!C12</f>
        <v>ÚO Prachatice</v>
      </c>
      <c r="E11" s="111">
        <v>65.489999999999995</v>
      </c>
      <c r="F11" s="111"/>
      <c r="G11" s="2">
        <f t="shared" si="0"/>
        <v>65.489999999999995</v>
      </c>
      <c r="H11" s="239">
        <f t="shared" si="1"/>
        <v>3</v>
      </c>
      <c r="I11" s="238">
        <f t="shared" si="2"/>
        <v>65.490499999999997</v>
      </c>
    </row>
    <row r="12" spans="3:9" ht="12.75" customHeight="1">
      <c r="C12" s="40">
        <v>7</v>
      </c>
      <c r="D12" s="41" t="str">
        <f>přihlášky!C13</f>
        <v>ÚO Strakonice</v>
      </c>
      <c r="E12" s="111">
        <v>65.510000000000005</v>
      </c>
      <c r="F12" s="111"/>
      <c r="G12" s="2">
        <f t="shared" si="0"/>
        <v>65.510000000000005</v>
      </c>
      <c r="H12" s="239">
        <f t="shared" si="1"/>
        <v>4</v>
      </c>
      <c r="I12" s="238">
        <f t="shared" si="2"/>
        <v>65.510500000000008</v>
      </c>
    </row>
    <row r="14" spans="3:9" ht="12.75" customHeight="1">
      <c r="C14" s="365" t="s">
        <v>41</v>
      </c>
      <c r="D14" s="366"/>
      <c r="E14" s="366"/>
      <c r="F14" s="366"/>
      <c r="G14" s="366"/>
      <c r="H14" s="366"/>
    </row>
    <row r="15" spans="3:9" ht="12.75" customHeight="1">
      <c r="C15" s="366"/>
      <c r="D15" s="366"/>
      <c r="E15" s="366"/>
      <c r="F15" s="366"/>
      <c r="G15" s="366"/>
      <c r="H15" s="366"/>
    </row>
    <row r="16" spans="3:9">
      <c r="C16" s="366"/>
      <c r="D16" s="366"/>
      <c r="E16" s="366"/>
      <c r="F16" s="366"/>
      <c r="G16" s="366"/>
      <c r="H16" s="366"/>
    </row>
    <row r="17" spans="3:8">
      <c r="C17" s="366"/>
      <c r="D17" s="366"/>
      <c r="E17" s="366"/>
      <c r="F17" s="366"/>
      <c r="G17" s="366"/>
      <c r="H17" s="366"/>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165" orientation="landscape" horizontalDpi="4294967293" r:id="rId1"/>
</worksheet>
</file>

<file path=xl/worksheets/sheet5.xml><?xml version="1.0" encoding="utf-8"?>
<worksheet xmlns="http://schemas.openxmlformats.org/spreadsheetml/2006/main" xmlns:r="http://schemas.openxmlformats.org/officeDocument/2006/relationships">
  <dimension ref="C3:I17"/>
  <sheetViews>
    <sheetView view="pageBreakPreview" zoomScale="180" zoomScaleSheetLayoutView="180" workbookViewId="0">
      <selection activeCell="H11" sqref="H11"/>
    </sheetView>
  </sheetViews>
  <sheetFormatPr defaultRowHeight="12.75"/>
  <cols>
    <col min="4" max="4" width="18.5703125" customWidth="1"/>
    <col min="7" max="7" width="10.140625" customWidth="1"/>
  </cols>
  <sheetData>
    <row r="3" spans="3:9">
      <c r="C3" s="363" t="s">
        <v>49</v>
      </c>
      <c r="D3" s="363"/>
      <c r="E3" s="363"/>
      <c r="F3" s="363"/>
      <c r="G3" s="363"/>
      <c r="H3" s="363"/>
      <c r="I3" s="367" t="s">
        <v>76</v>
      </c>
    </row>
    <row r="4" spans="3:9">
      <c r="C4" s="364"/>
      <c r="D4" s="364"/>
      <c r="E4" s="364"/>
      <c r="F4" s="364"/>
      <c r="G4" s="364"/>
      <c r="H4" s="364"/>
      <c r="I4" s="367"/>
    </row>
    <row r="5" spans="3:9">
      <c r="C5" s="40"/>
      <c r="D5" s="40" t="s">
        <v>31</v>
      </c>
      <c r="E5" s="70" t="s">
        <v>28</v>
      </c>
      <c r="F5" s="70" t="s">
        <v>29</v>
      </c>
      <c r="G5" s="70" t="s">
        <v>30</v>
      </c>
      <c r="H5" s="71" t="s">
        <v>39</v>
      </c>
      <c r="I5" s="367"/>
    </row>
    <row r="6" spans="3:9">
      <c r="C6" s="40">
        <v>1</v>
      </c>
      <c r="D6" s="41" t="str">
        <f>přihlášky!C7</f>
        <v>ÚO Český Krumlov</v>
      </c>
      <c r="E6" s="111">
        <v>28.44</v>
      </c>
      <c r="F6" s="111"/>
      <c r="G6" s="2">
        <f>IF(AND(E6=0,F6=0),"diskval.",IF(AND(E6&gt;0,F6&gt;0),MIN(E6:F6),IF(E6&gt;0,E6,F6)))</f>
        <v>28.44</v>
      </c>
      <c r="H6" s="110">
        <f>RANK(I6,I6:I12,1)</f>
        <v>5</v>
      </c>
      <c r="I6">
        <f>IF(E6+F6=MIN(E6:F6),G6+0.0005,G6+0.0001)</f>
        <v>28.4405</v>
      </c>
    </row>
    <row r="7" spans="3:9" ht="12.75" customHeight="1">
      <c r="C7" s="40">
        <v>2</v>
      </c>
      <c r="D7" s="41" t="str">
        <f>přihlášky!C8</f>
        <v>ÚO Tábor</v>
      </c>
      <c r="E7" s="111">
        <v>27.81</v>
      </c>
      <c r="F7" s="111">
        <v>27.97</v>
      </c>
      <c r="G7" s="2">
        <f t="shared" ref="G7:G12" si="0">IF(AND(E7=0,F7=0),"diskval.",IF(AND(E7&gt;0,F7&gt;0),MIN(E7:F7),IF(E7&gt;0,E7,F7)))</f>
        <v>27.81</v>
      </c>
      <c r="H7" s="110">
        <f>RANK(I7,I6:I12,1)</f>
        <v>4</v>
      </c>
      <c r="I7">
        <f t="shared" ref="I7:I12" si="1">IF(E7+F7=MIN(E7:F7),G7+0.0005,G7+0.0001)</f>
        <v>27.810099999999998</v>
      </c>
    </row>
    <row r="8" spans="3:9">
      <c r="C8" s="40">
        <v>3</v>
      </c>
      <c r="D8" s="41" t="str">
        <f>přihlášky!C9</f>
        <v>ÚO Písek</v>
      </c>
      <c r="E8" s="111">
        <v>31.41</v>
      </c>
      <c r="F8" s="111">
        <v>31.47</v>
      </c>
      <c r="G8" s="2">
        <f t="shared" si="0"/>
        <v>31.41</v>
      </c>
      <c r="H8" s="110">
        <f>RANK(I8,I6:I12,1)</f>
        <v>6</v>
      </c>
      <c r="I8">
        <f t="shared" si="1"/>
        <v>31.4101</v>
      </c>
    </row>
    <row r="9" spans="3:9" ht="12.75" customHeight="1">
      <c r="C9" s="40">
        <v>4</v>
      </c>
      <c r="D9" s="41" t="str">
        <f>přihlášky!C10</f>
        <v>ÚO Jindřichův Hradec</v>
      </c>
      <c r="E9" s="111">
        <v>24.71</v>
      </c>
      <c r="F9" s="111">
        <v>22.92</v>
      </c>
      <c r="G9" s="2">
        <f t="shared" si="0"/>
        <v>22.92</v>
      </c>
      <c r="H9" s="110">
        <f>RANK(I9,I6:I12,1)</f>
        <v>1</v>
      </c>
      <c r="I9">
        <f t="shared" si="1"/>
        <v>22.920100000000001</v>
      </c>
    </row>
    <row r="10" spans="3:9" ht="12.75" customHeight="1">
      <c r="C10" s="40">
        <v>5</v>
      </c>
      <c r="D10" s="41" t="str">
        <f>přihlášky!C11</f>
        <v>ÚO České Budějovice</v>
      </c>
      <c r="E10" s="111">
        <v>23.3</v>
      </c>
      <c r="F10" s="111"/>
      <c r="G10" s="2">
        <f t="shared" si="0"/>
        <v>23.3</v>
      </c>
      <c r="H10" s="110">
        <f>RANK(I10,I6:I12,1)</f>
        <v>2</v>
      </c>
      <c r="I10">
        <f t="shared" si="1"/>
        <v>23.3005</v>
      </c>
    </row>
    <row r="11" spans="3:9">
      <c r="C11" s="40">
        <v>6</v>
      </c>
      <c r="D11" s="41" t="str">
        <f>přihlášky!C12</f>
        <v>ÚO Prachatice</v>
      </c>
      <c r="E11" s="111">
        <v>32.21</v>
      </c>
      <c r="F11" s="111"/>
      <c r="G11" s="2">
        <f t="shared" si="0"/>
        <v>32.21</v>
      </c>
      <c r="H11" s="110">
        <f>RANK(I11,I6:I12,1)</f>
        <v>7</v>
      </c>
      <c r="I11">
        <f t="shared" si="1"/>
        <v>32.210500000000003</v>
      </c>
    </row>
    <row r="12" spans="3:9" ht="12.75" customHeight="1">
      <c r="C12" s="40">
        <v>7</v>
      </c>
      <c r="D12" s="41" t="str">
        <f>přihlášky!C13</f>
        <v>ÚO Strakonice</v>
      </c>
      <c r="E12" s="111">
        <v>29.64</v>
      </c>
      <c r="F12" s="111">
        <v>26.26</v>
      </c>
      <c r="G12" s="2">
        <f t="shared" si="0"/>
        <v>26.26</v>
      </c>
      <c r="H12" s="110">
        <f>RANK(I12,I6:I12,1)</f>
        <v>3</v>
      </c>
      <c r="I12">
        <f t="shared" si="1"/>
        <v>26.260100000000001</v>
      </c>
    </row>
    <row r="14" spans="3:9" ht="12.75" customHeight="1">
      <c r="C14" s="365" t="s">
        <v>42</v>
      </c>
      <c r="D14" s="366"/>
      <c r="E14" s="366"/>
      <c r="F14" s="366"/>
      <c r="G14" s="366"/>
      <c r="H14" s="366"/>
    </row>
    <row r="15" spans="3:9">
      <c r="C15" s="366"/>
      <c r="D15" s="366"/>
      <c r="E15" s="366"/>
      <c r="F15" s="366"/>
      <c r="G15" s="366"/>
      <c r="H15" s="366"/>
    </row>
    <row r="16" spans="3:9">
      <c r="C16" s="366"/>
      <c r="D16" s="366"/>
      <c r="E16" s="366"/>
      <c r="F16" s="366"/>
      <c r="G16" s="366"/>
      <c r="H16" s="366"/>
    </row>
    <row r="17" spans="3:8">
      <c r="C17" s="366"/>
      <c r="D17" s="366"/>
      <c r="E17" s="366"/>
      <c r="F17" s="366"/>
      <c r="G17" s="366"/>
      <c r="H17" s="366"/>
    </row>
  </sheetData>
  <mergeCells count="3">
    <mergeCell ref="C3:H4"/>
    <mergeCell ref="C14:H17"/>
    <mergeCell ref="I3:I5"/>
  </mergeCells>
  <pageMargins left="0.70866141732283472" right="0.70866141732283472" top="0.78740157480314965" bottom="0.78740157480314965" header="0.31496062992125984" footer="0.31496062992125984"/>
  <pageSetup paperSize="9" scale="200" orientation="landscape" horizontalDpi="4294967293" r:id="rId1"/>
</worksheet>
</file>

<file path=xl/worksheets/sheet6.xml><?xml version="1.0" encoding="utf-8"?>
<worksheet xmlns="http://schemas.openxmlformats.org/spreadsheetml/2006/main" xmlns:r="http://schemas.openxmlformats.org/officeDocument/2006/relationships">
  <dimension ref="A3:J22"/>
  <sheetViews>
    <sheetView view="pageBreakPreview" zoomScale="120" zoomScaleSheetLayoutView="120" workbookViewId="0">
      <selection activeCell="F9" sqref="F9"/>
    </sheetView>
  </sheetViews>
  <sheetFormatPr defaultRowHeight="12.75"/>
  <cols>
    <col min="2" max="2" width="0.85546875" customWidth="1"/>
    <col min="3" max="3" width="18.140625" customWidth="1"/>
    <col min="4" max="4" width="9.140625" customWidth="1"/>
    <col min="6" max="6" width="9.140625" customWidth="1"/>
    <col min="8" max="8" width="13" customWidth="1"/>
    <col min="9" max="9" width="19.140625" bestFit="1" customWidth="1"/>
    <col min="10" max="10" width="11.42578125" bestFit="1" customWidth="1"/>
  </cols>
  <sheetData>
    <row r="3" spans="1:10">
      <c r="A3" s="10"/>
      <c r="B3" s="10"/>
      <c r="C3" s="10"/>
      <c r="D3" s="10"/>
      <c r="E3" s="10"/>
      <c r="F3" s="10"/>
      <c r="G3" s="10"/>
      <c r="H3" s="10"/>
      <c r="I3" s="10"/>
      <c r="J3" s="367" t="s">
        <v>76</v>
      </c>
    </row>
    <row r="4" spans="1:10" ht="13.5" thickBot="1">
      <c r="A4" s="10"/>
      <c r="B4" s="105"/>
      <c r="C4" s="105"/>
      <c r="D4" s="105"/>
      <c r="E4" s="105"/>
      <c r="F4" s="105"/>
      <c r="G4" s="105"/>
      <c r="H4" s="105"/>
      <c r="I4" s="105"/>
      <c r="J4" s="367"/>
    </row>
    <row r="5" spans="1:10" ht="13.5" thickBot="1">
      <c r="A5" s="13" t="s">
        <v>26</v>
      </c>
      <c r="B5" s="106"/>
      <c r="C5" s="44" t="s">
        <v>31</v>
      </c>
      <c r="D5" s="43" t="s">
        <v>32</v>
      </c>
      <c r="E5" s="43" t="s">
        <v>11</v>
      </c>
      <c r="F5" s="43" t="s">
        <v>36</v>
      </c>
      <c r="G5" s="46" t="s">
        <v>33</v>
      </c>
      <c r="H5" s="47" t="s">
        <v>34</v>
      </c>
      <c r="I5" s="69" t="s">
        <v>37</v>
      </c>
      <c r="J5" s="367"/>
    </row>
    <row r="6" spans="1:10" ht="13.5" thickBot="1">
      <c r="A6" s="42">
        <v>1</v>
      </c>
      <c r="B6" s="80"/>
      <c r="C6" s="103" t="str">
        <f>přihlášky!C7</f>
        <v>ÚO Český Krumlov</v>
      </c>
      <c r="D6" s="50">
        <f>věž!K10</f>
        <v>7</v>
      </c>
      <c r="E6" s="50">
        <f>'100m'!K10</f>
        <v>6</v>
      </c>
      <c r="F6" s="51">
        <f>štafeta!H6</f>
        <v>7</v>
      </c>
      <c r="G6" s="52">
        <f>útok!H6</f>
        <v>5</v>
      </c>
      <c r="H6" s="57">
        <f>SUM(D6:G6)</f>
        <v>25</v>
      </c>
      <c r="I6" s="68">
        <f>RANK(J6,J6:J12,1)</f>
        <v>7</v>
      </c>
      <c r="J6">
        <f>H6+(G6/10000)</f>
        <v>25.000499999999999</v>
      </c>
    </row>
    <row r="7" spans="1:10" ht="13.5" thickBot="1">
      <c r="A7" s="35">
        <v>2</v>
      </c>
      <c r="B7" s="80"/>
      <c r="C7" s="45" t="str">
        <f>přihlášky!C8</f>
        <v>ÚO Tábor</v>
      </c>
      <c r="D7" s="53">
        <f>věž!K19</f>
        <v>5</v>
      </c>
      <c r="E7" s="53">
        <f>'100m'!K19</f>
        <v>7</v>
      </c>
      <c r="F7" s="53">
        <f>štafeta!H7</f>
        <v>6</v>
      </c>
      <c r="G7" s="54">
        <f>útok!H7</f>
        <v>4</v>
      </c>
      <c r="H7" s="58">
        <f t="shared" ref="H7:H12" si="0">SUM(D7:G7)</f>
        <v>22</v>
      </c>
      <c r="I7" s="68">
        <f>RANK(J7,J6:J12,1)</f>
        <v>6</v>
      </c>
      <c r="J7">
        <f t="shared" ref="J7:J12" si="1">H7+(G7/10000)</f>
        <v>22.000399999999999</v>
      </c>
    </row>
    <row r="8" spans="1:10" ht="13.5" thickBot="1">
      <c r="A8" s="35">
        <v>3</v>
      </c>
      <c r="B8" s="80"/>
      <c r="C8" s="45" t="str">
        <f>přihlášky!C9</f>
        <v>ÚO Písek</v>
      </c>
      <c r="D8" s="53">
        <f>věž!K28</f>
        <v>4</v>
      </c>
      <c r="E8" s="53">
        <f>'100m'!K28</f>
        <v>4</v>
      </c>
      <c r="F8" s="53">
        <f>štafeta!H8</f>
        <v>1</v>
      </c>
      <c r="G8" s="54">
        <f>útok!H8</f>
        <v>6</v>
      </c>
      <c r="H8" s="58">
        <f t="shared" si="0"/>
        <v>15</v>
      </c>
      <c r="I8" s="68">
        <f>RANK(J8,J6:J12,1)</f>
        <v>4</v>
      </c>
      <c r="J8">
        <f t="shared" si="1"/>
        <v>15.0006</v>
      </c>
    </row>
    <row r="9" spans="1:10" ht="13.5" thickBot="1">
      <c r="A9" s="35">
        <v>4</v>
      </c>
      <c r="B9" s="80"/>
      <c r="C9" s="45" t="str">
        <f>přihlášky!C10</f>
        <v>ÚO Jindřichův Hradec</v>
      </c>
      <c r="D9" s="53">
        <f>věž!K37</f>
        <v>1</v>
      </c>
      <c r="E9" s="53">
        <f>'100m'!K37</f>
        <v>1</v>
      </c>
      <c r="F9" s="53">
        <f>štafeta!H9</f>
        <v>2</v>
      </c>
      <c r="G9" s="54">
        <f>útok!H9</f>
        <v>1</v>
      </c>
      <c r="H9" s="58">
        <f t="shared" si="0"/>
        <v>5</v>
      </c>
      <c r="I9" s="68">
        <f>RANK(J9,J6:J12,1)</f>
        <v>1</v>
      </c>
      <c r="J9">
        <f t="shared" si="1"/>
        <v>5.0000999999999998</v>
      </c>
    </row>
    <row r="10" spans="1:10" ht="12.75" customHeight="1" thickBot="1">
      <c r="A10" s="35">
        <v>5</v>
      </c>
      <c r="B10" s="80"/>
      <c r="C10" s="45" t="str">
        <f>přihlášky!C11</f>
        <v>ÚO České Budějovice</v>
      </c>
      <c r="D10" s="53">
        <f>věž!K46</f>
        <v>2</v>
      </c>
      <c r="E10" s="53">
        <f>'100m'!K46</f>
        <v>2</v>
      </c>
      <c r="F10" s="53">
        <f>štafeta!H10</f>
        <v>5</v>
      </c>
      <c r="G10" s="54">
        <f>útok!H10</f>
        <v>2</v>
      </c>
      <c r="H10" s="58">
        <f>SUM(D10:G10)</f>
        <v>11</v>
      </c>
      <c r="I10" s="68">
        <f>RANK(J10,J6:J12,1)</f>
        <v>2</v>
      </c>
      <c r="J10">
        <f t="shared" si="1"/>
        <v>11.0002</v>
      </c>
    </row>
    <row r="11" spans="1:10" ht="13.5" thickBot="1">
      <c r="A11" s="35">
        <v>6</v>
      </c>
      <c r="B11" s="80"/>
      <c r="C11" s="45" t="str">
        <f>přihlášky!C12</f>
        <v>ÚO Prachatice</v>
      </c>
      <c r="D11" s="53">
        <f>věž!K55</f>
        <v>6</v>
      </c>
      <c r="E11" s="53">
        <f>'100m'!K55</f>
        <v>5</v>
      </c>
      <c r="F11" s="53">
        <f>štafeta!H11</f>
        <v>3</v>
      </c>
      <c r="G11" s="54">
        <f>útok!H11</f>
        <v>7</v>
      </c>
      <c r="H11" s="58">
        <f>SUM(D11:G11)</f>
        <v>21</v>
      </c>
      <c r="I11" s="68">
        <f>RANK(J11,J6:J12,1)</f>
        <v>5</v>
      </c>
      <c r="J11">
        <f t="shared" si="1"/>
        <v>21.000699999999998</v>
      </c>
    </row>
    <row r="12" spans="1:10" ht="12.75" customHeight="1" thickBot="1">
      <c r="A12" s="36">
        <v>7</v>
      </c>
      <c r="B12" s="80"/>
      <c r="C12" s="104" t="str">
        <f>přihlášky!C13</f>
        <v>ÚO Strakonice</v>
      </c>
      <c r="D12" s="55">
        <f>věž!K64</f>
        <v>3</v>
      </c>
      <c r="E12" s="55">
        <f>'100m'!K64</f>
        <v>3</v>
      </c>
      <c r="F12" s="55">
        <f>štafeta!H12</f>
        <v>4</v>
      </c>
      <c r="G12" s="56">
        <f>útok!H12</f>
        <v>3</v>
      </c>
      <c r="H12" s="59">
        <f t="shared" si="0"/>
        <v>13</v>
      </c>
      <c r="I12" s="68">
        <f>RANK(J12,J6:J12,1)</f>
        <v>3</v>
      </c>
      <c r="J12">
        <f t="shared" si="1"/>
        <v>13.000299999999999</v>
      </c>
    </row>
    <row r="14" spans="1:10">
      <c r="A14" s="357" t="s">
        <v>40</v>
      </c>
      <c r="B14" s="358"/>
      <c r="C14" s="358"/>
      <c r="D14" s="358"/>
      <c r="E14" s="358"/>
      <c r="F14" s="358"/>
      <c r="G14" s="358"/>
      <c r="H14" s="358"/>
      <c r="I14" s="358"/>
      <c r="J14" s="97"/>
    </row>
    <row r="15" spans="1:10">
      <c r="A15" s="358"/>
      <c r="B15" s="358"/>
      <c r="C15" s="358"/>
      <c r="D15" s="358"/>
      <c r="E15" s="358"/>
      <c r="F15" s="358"/>
      <c r="G15" s="358"/>
      <c r="H15" s="358"/>
      <c r="I15" s="358"/>
      <c r="J15" s="97"/>
    </row>
    <row r="16" spans="1:10">
      <c r="A16" s="358"/>
      <c r="B16" s="358"/>
      <c r="C16" s="358"/>
      <c r="D16" s="358"/>
      <c r="E16" s="358"/>
      <c r="F16" s="358"/>
      <c r="G16" s="358"/>
      <c r="H16" s="358"/>
      <c r="I16" s="358"/>
      <c r="J16" s="97"/>
    </row>
    <row r="17" spans="1:10">
      <c r="A17" s="358"/>
      <c r="B17" s="358"/>
      <c r="C17" s="358"/>
      <c r="D17" s="358"/>
      <c r="E17" s="358"/>
      <c r="F17" s="358"/>
      <c r="G17" s="358"/>
      <c r="H17" s="358"/>
      <c r="I17" s="358"/>
      <c r="J17" s="97"/>
    </row>
    <row r="18" spans="1:10">
      <c r="A18" s="358"/>
      <c r="B18" s="358"/>
      <c r="C18" s="358"/>
      <c r="D18" s="358"/>
      <c r="E18" s="358"/>
      <c r="F18" s="358"/>
      <c r="G18" s="358"/>
      <c r="H18" s="358"/>
      <c r="I18" s="358"/>
      <c r="J18" s="73"/>
    </row>
    <row r="19" spans="1:10">
      <c r="A19" s="358"/>
      <c r="B19" s="358"/>
      <c r="C19" s="358"/>
      <c r="D19" s="358"/>
      <c r="E19" s="358"/>
      <c r="F19" s="358"/>
      <c r="G19" s="358"/>
      <c r="H19" s="358"/>
      <c r="I19" s="358"/>
      <c r="J19" s="73"/>
    </row>
    <row r="20" spans="1:10">
      <c r="A20" s="358"/>
      <c r="B20" s="358"/>
      <c r="C20" s="358"/>
      <c r="D20" s="358"/>
      <c r="E20" s="358"/>
      <c r="F20" s="358"/>
      <c r="G20" s="358"/>
      <c r="H20" s="358"/>
      <c r="I20" s="358"/>
      <c r="J20" s="73"/>
    </row>
    <row r="21" spans="1:10">
      <c r="A21" s="358"/>
      <c r="B21" s="358"/>
      <c r="C21" s="358"/>
      <c r="D21" s="358"/>
      <c r="E21" s="358"/>
      <c r="F21" s="358"/>
      <c r="G21" s="358"/>
      <c r="H21" s="358"/>
      <c r="I21" s="358"/>
      <c r="J21" s="73"/>
    </row>
    <row r="22" spans="1:10">
      <c r="A22" s="73"/>
      <c r="B22" s="73"/>
      <c r="C22" s="73"/>
      <c r="D22" s="73"/>
      <c r="E22" s="73"/>
      <c r="F22" s="73"/>
      <c r="G22" s="73"/>
      <c r="H22" s="73"/>
      <c r="I22" s="73"/>
      <c r="J22" s="73"/>
    </row>
  </sheetData>
  <mergeCells count="2">
    <mergeCell ref="A14:I21"/>
    <mergeCell ref="J3:J5"/>
  </mergeCells>
  <pageMargins left="0.70866141732283472" right="0.70866141732283472" top="0.78740157480314965" bottom="0.78740157480314965" header="0.31496062992125984" footer="0.31496062992125984"/>
  <pageSetup scale="127" orientation="landscape" horizontalDpi="4294967293" r:id="rId1"/>
  <colBreaks count="1" manualBreakCount="1">
    <brk id="9" min="3" max="21" man="1"/>
  </colBreaks>
</worksheet>
</file>

<file path=xl/worksheets/sheet7.xml><?xml version="1.0" encoding="utf-8"?>
<worksheet xmlns="http://schemas.openxmlformats.org/spreadsheetml/2006/main" xmlns:r="http://schemas.openxmlformats.org/officeDocument/2006/relationships">
  <dimension ref="B4:L143"/>
  <sheetViews>
    <sheetView topLeftCell="A40" workbookViewId="0">
      <selection activeCell="E64" sqref="E64"/>
    </sheetView>
  </sheetViews>
  <sheetFormatPr defaultRowHeight="12.75"/>
  <cols>
    <col min="3" max="3" width="24.140625" customWidth="1"/>
    <col min="5" max="5" width="29.42578125" customWidth="1"/>
    <col min="6" max="7" width="9.140625" style="129"/>
    <col min="9" max="9" width="21.7109375" customWidth="1"/>
    <col min="10" max="10" width="20.28515625" customWidth="1"/>
  </cols>
  <sheetData>
    <row r="4" spans="2:10" ht="15.75">
      <c r="B4" s="158"/>
      <c r="C4" s="159" t="s">
        <v>46</v>
      </c>
      <c r="D4" s="138">
        <v>7</v>
      </c>
      <c r="E4" s="158"/>
      <c r="F4" s="29"/>
      <c r="G4" s="29"/>
      <c r="H4" s="158"/>
      <c r="I4" s="158"/>
    </row>
    <row r="5" spans="2:10" ht="16.5" customHeight="1">
      <c r="B5" s="158"/>
      <c r="C5" s="158"/>
      <c r="D5" s="158"/>
      <c r="E5" s="158"/>
      <c r="F5" s="29"/>
      <c r="G5" s="29"/>
      <c r="H5" s="158"/>
      <c r="I5" s="158"/>
    </row>
    <row r="6" spans="2:10" ht="16.5" customHeight="1">
      <c r="B6" s="368" t="s">
        <v>12</v>
      </c>
      <c r="C6" s="368"/>
      <c r="D6" s="158"/>
      <c r="E6" s="158"/>
      <c r="F6" s="29"/>
      <c r="G6" s="29"/>
      <c r="H6" s="158"/>
      <c r="I6" s="158"/>
      <c r="J6" s="240"/>
    </row>
    <row r="7" spans="2:10" ht="16.5" customHeight="1">
      <c r="B7" s="181">
        <v>1</v>
      </c>
      <c r="C7" s="131" t="s">
        <v>64</v>
      </c>
      <c r="D7" s="158"/>
      <c r="E7" s="158"/>
      <c r="F7" s="29"/>
      <c r="G7" s="29"/>
      <c r="H7" s="158"/>
      <c r="I7" s="158"/>
      <c r="J7" s="240"/>
    </row>
    <row r="8" spans="2:10" ht="16.5" customHeight="1">
      <c r="B8" s="181">
        <v>2</v>
      </c>
      <c r="C8" s="131" t="s">
        <v>66</v>
      </c>
      <c r="D8" s="158"/>
      <c r="E8" s="158"/>
      <c r="F8" s="29"/>
      <c r="G8" s="29"/>
      <c r="H8" s="158"/>
      <c r="I8" s="158"/>
      <c r="J8" s="240"/>
    </row>
    <row r="9" spans="2:10" ht="16.5" customHeight="1">
      <c r="B9" s="181">
        <v>3</v>
      </c>
      <c r="C9" s="131" t="s">
        <v>48</v>
      </c>
      <c r="D9" s="158"/>
      <c r="E9" s="158"/>
      <c r="F9" s="29"/>
      <c r="G9" s="29"/>
      <c r="H9" s="158"/>
      <c r="I9" s="158"/>
      <c r="J9" s="240"/>
    </row>
    <row r="10" spans="2:10" ht="16.5" customHeight="1">
      <c r="B10" s="181">
        <v>4</v>
      </c>
      <c r="C10" s="131" t="s">
        <v>65</v>
      </c>
      <c r="D10" s="158"/>
      <c r="E10" s="158"/>
      <c r="F10" s="29"/>
      <c r="G10" s="29"/>
      <c r="H10" s="158"/>
      <c r="I10" s="158"/>
      <c r="J10" s="240"/>
    </row>
    <row r="11" spans="2:10" ht="16.5" customHeight="1">
      <c r="B11" s="181">
        <v>5</v>
      </c>
      <c r="C11" s="131" t="s">
        <v>80</v>
      </c>
      <c r="D11" s="158"/>
      <c r="E11" s="158"/>
      <c r="F11" s="29"/>
      <c r="G11" s="29"/>
      <c r="H11" s="158"/>
      <c r="I11" s="158"/>
      <c r="J11" s="240"/>
    </row>
    <row r="12" spans="2:10" ht="16.5" customHeight="1">
      <c r="B12" s="181">
        <v>6</v>
      </c>
      <c r="C12" s="131" t="s">
        <v>63</v>
      </c>
      <c r="D12" s="158"/>
      <c r="E12" s="158"/>
      <c r="F12" s="29"/>
      <c r="G12" s="29"/>
      <c r="H12" s="158"/>
      <c r="I12" s="158"/>
      <c r="J12" s="240"/>
    </row>
    <row r="13" spans="2:10" ht="16.5" customHeight="1">
      <c r="B13" s="181">
        <v>7</v>
      </c>
      <c r="C13" s="131" t="s">
        <v>47</v>
      </c>
      <c r="D13" s="158"/>
      <c r="E13" s="158"/>
      <c r="F13" s="29"/>
      <c r="G13" s="29"/>
      <c r="H13" s="158"/>
      <c r="I13" s="158"/>
    </row>
    <row r="14" spans="2:10" ht="16.5" customHeight="1">
      <c r="B14" s="62"/>
      <c r="C14" s="183"/>
      <c r="D14" s="158"/>
      <c r="E14" s="158"/>
      <c r="F14" s="29"/>
      <c r="G14" s="29"/>
      <c r="H14" s="158"/>
      <c r="I14" s="158"/>
    </row>
    <row r="15" spans="2:10" ht="16.5" customHeight="1">
      <c r="B15" s="62"/>
      <c r="C15" s="183"/>
      <c r="D15" s="181">
        <v>1</v>
      </c>
      <c r="E15" s="181" t="str">
        <f>C7</f>
        <v>ÚO Český Krumlov</v>
      </c>
      <c r="F15" s="160"/>
      <c r="G15" s="160"/>
      <c r="H15" s="158"/>
      <c r="I15" s="158"/>
    </row>
    <row r="16" spans="2:10" ht="16.5" customHeight="1">
      <c r="B16" s="62"/>
      <c r="C16" s="184"/>
      <c r="D16" s="181" t="s">
        <v>38</v>
      </c>
      <c r="E16" s="181" t="s">
        <v>0</v>
      </c>
      <c r="F16" s="161" t="s">
        <v>51</v>
      </c>
      <c r="G16" s="161" t="s">
        <v>11</v>
      </c>
      <c r="H16" s="158"/>
      <c r="I16" s="158"/>
      <c r="J16" s="80"/>
    </row>
    <row r="17" spans="2:11" ht="16.5" customHeight="1">
      <c r="B17" s="158"/>
      <c r="C17" s="158"/>
      <c r="D17" s="138">
        <f>D15</f>
        <v>1</v>
      </c>
      <c r="E17" s="162" t="s">
        <v>124</v>
      </c>
      <c r="F17" s="163" t="s">
        <v>77</v>
      </c>
      <c r="G17" s="163" t="s">
        <v>77</v>
      </c>
      <c r="H17" s="164" t="s">
        <v>61</v>
      </c>
      <c r="I17" s="158"/>
      <c r="J17" s="169"/>
    </row>
    <row r="18" spans="2:11" ht="15.75">
      <c r="B18" s="158"/>
      <c r="C18" s="158"/>
      <c r="D18" s="138">
        <f>D17+D4</f>
        <v>8</v>
      </c>
      <c r="E18" s="76" t="s">
        <v>125</v>
      </c>
      <c r="F18" s="161" t="s">
        <v>77</v>
      </c>
      <c r="G18" s="161" t="s">
        <v>77</v>
      </c>
      <c r="H18" s="164" t="s">
        <v>61</v>
      </c>
      <c r="I18" s="158"/>
      <c r="J18" s="134"/>
    </row>
    <row r="19" spans="2:11" ht="15.75">
      <c r="B19" s="158"/>
      <c r="C19" s="158"/>
      <c r="D19" s="138">
        <f>D18+D4</f>
        <v>15</v>
      </c>
      <c r="E19" s="162" t="s">
        <v>126</v>
      </c>
      <c r="F19" s="161" t="s">
        <v>77</v>
      </c>
      <c r="G19" s="161" t="s">
        <v>77</v>
      </c>
      <c r="H19" s="164" t="s">
        <v>61</v>
      </c>
      <c r="I19" s="158"/>
    </row>
    <row r="20" spans="2:11" ht="15.75">
      <c r="B20" s="158"/>
      <c r="C20" s="158"/>
      <c r="D20" s="138">
        <f>D19+D4</f>
        <v>22</v>
      </c>
      <c r="E20" s="162" t="s">
        <v>127</v>
      </c>
      <c r="F20" s="161" t="s">
        <v>77</v>
      </c>
      <c r="G20" s="161" t="s">
        <v>77</v>
      </c>
      <c r="H20" s="164" t="s">
        <v>61</v>
      </c>
      <c r="I20" s="158"/>
    </row>
    <row r="21" spans="2:11" ht="15.75">
      <c r="B21" s="158"/>
      <c r="C21" s="158"/>
      <c r="D21" s="138">
        <f>D20+D4</f>
        <v>29</v>
      </c>
      <c r="E21" s="162" t="s">
        <v>128</v>
      </c>
      <c r="F21" s="161" t="s">
        <v>77</v>
      </c>
      <c r="G21" s="161" t="s">
        <v>77</v>
      </c>
      <c r="H21" s="164" t="s">
        <v>61</v>
      </c>
      <c r="I21" s="158"/>
    </row>
    <row r="22" spans="2:11" ht="15.75">
      <c r="B22" s="158"/>
      <c r="C22" s="158"/>
      <c r="D22" s="138">
        <f>D21+D4</f>
        <v>36</v>
      </c>
      <c r="E22" s="162" t="s">
        <v>129</v>
      </c>
      <c r="F22" s="161" t="s">
        <v>77</v>
      </c>
      <c r="G22" s="161" t="s">
        <v>77</v>
      </c>
      <c r="H22" s="164" t="s">
        <v>61</v>
      </c>
      <c r="I22" s="158"/>
    </row>
    <row r="23" spans="2:11" ht="15.75">
      <c r="B23" s="158"/>
      <c r="C23" s="158"/>
      <c r="D23" s="138">
        <f>D22+D4</f>
        <v>43</v>
      </c>
      <c r="E23" s="162" t="s">
        <v>130</v>
      </c>
      <c r="F23" s="161" t="s">
        <v>77</v>
      </c>
      <c r="G23" s="161" t="s">
        <v>77</v>
      </c>
      <c r="H23" s="164" t="s">
        <v>61</v>
      </c>
      <c r="I23" s="158"/>
    </row>
    <row r="24" spans="2:11" ht="15.75">
      <c r="B24" s="158"/>
      <c r="C24" s="158"/>
      <c r="D24" s="138">
        <f>D23+D4</f>
        <v>50</v>
      </c>
      <c r="E24" s="162" t="s">
        <v>131</v>
      </c>
      <c r="F24" s="161" t="s">
        <v>77</v>
      </c>
      <c r="G24" s="161" t="s">
        <v>77</v>
      </c>
      <c r="H24" s="164" t="s">
        <v>61</v>
      </c>
      <c r="I24" s="158"/>
    </row>
    <row r="25" spans="2:11" ht="15.75">
      <c r="B25" s="158"/>
      <c r="C25" s="158"/>
      <c r="D25" s="138">
        <f>D24+D4</f>
        <v>57</v>
      </c>
      <c r="E25" s="162" t="s">
        <v>132</v>
      </c>
      <c r="F25" s="161" t="s">
        <v>77</v>
      </c>
      <c r="G25" s="161" t="s">
        <v>77</v>
      </c>
      <c r="H25" s="164" t="s">
        <v>61</v>
      </c>
      <c r="I25" s="158"/>
    </row>
    <row r="26" spans="2:11" ht="15.75">
      <c r="B26" s="158"/>
      <c r="C26" s="158"/>
      <c r="D26" s="138">
        <f>D25+D4</f>
        <v>64</v>
      </c>
      <c r="E26" s="162"/>
      <c r="F26" s="161"/>
      <c r="G26" s="161"/>
      <c r="H26" s="164" t="s">
        <v>61</v>
      </c>
      <c r="I26" s="158"/>
    </row>
    <row r="27" spans="2:11" ht="15.75">
      <c r="B27" s="158"/>
      <c r="C27" s="158"/>
      <c r="D27" s="158"/>
      <c r="E27" s="158"/>
      <c r="F27" s="29"/>
      <c r="G27" s="29"/>
      <c r="H27" s="164"/>
      <c r="I27" s="158"/>
    </row>
    <row r="28" spans="2:11" ht="15.75">
      <c r="B28" s="158"/>
      <c r="C28" s="158"/>
      <c r="D28" s="138">
        <v>2</v>
      </c>
      <c r="E28" s="138" t="str">
        <f>C8</f>
        <v>ÚO Tábor</v>
      </c>
      <c r="F28" s="29"/>
      <c r="G28" s="29"/>
      <c r="H28" s="164"/>
      <c r="I28" s="158"/>
      <c r="J28" s="136"/>
    </row>
    <row r="29" spans="2:11" ht="15.75">
      <c r="B29" s="158"/>
      <c r="C29" s="158"/>
      <c r="D29" s="138" t="s">
        <v>38</v>
      </c>
      <c r="E29" s="138" t="s">
        <v>0</v>
      </c>
      <c r="F29" s="161" t="s">
        <v>51</v>
      </c>
      <c r="G29" s="161" t="s">
        <v>11</v>
      </c>
      <c r="H29" s="132"/>
      <c r="I29" s="135"/>
      <c r="J29" s="136"/>
      <c r="K29" s="127"/>
    </row>
    <row r="30" spans="2:11" ht="15.75">
      <c r="B30" s="158"/>
      <c r="C30" s="158"/>
      <c r="D30" s="138">
        <f>D28</f>
        <v>2</v>
      </c>
      <c r="E30" s="76" t="s">
        <v>84</v>
      </c>
      <c r="F30" s="161" t="s">
        <v>77</v>
      </c>
      <c r="G30" s="161" t="s">
        <v>77</v>
      </c>
      <c r="H30" s="164" t="s">
        <v>61</v>
      </c>
      <c r="I30" s="135"/>
      <c r="K30" s="127"/>
    </row>
    <row r="31" spans="2:11" ht="15.75">
      <c r="B31" s="158"/>
      <c r="C31" s="158"/>
      <c r="D31" s="138">
        <f>D30+D4</f>
        <v>9</v>
      </c>
      <c r="E31" s="76" t="s">
        <v>52</v>
      </c>
      <c r="F31" s="161" t="s">
        <v>77</v>
      </c>
      <c r="G31" s="161" t="s">
        <v>77</v>
      </c>
      <c r="H31" s="164" t="s">
        <v>61</v>
      </c>
      <c r="I31" s="135"/>
      <c r="K31" s="127"/>
    </row>
    <row r="32" spans="2:11" ht="15.75">
      <c r="B32" s="158"/>
      <c r="C32" s="158"/>
      <c r="D32" s="138">
        <f>D31+D4</f>
        <v>16</v>
      </c>
      <c r="E32" s="76" t="s">
        <v>54</v>
      </c>
      <c r="F32" s="161" t="s">
        <v>77</v>
      </c>
      <c r="G32" s="161" t="s">
        <v>77</v>
      </c>
      <c r="H32" s="164" t="s">
        <v>61</v>
      </c>
      <c r="I32" s="135"/>
      <c r="K32" s="127"/>
    </row>
    <row r="33" spans="2:12" ht="15.75">
      <c r="B33" s="158"/>
      <c r="C33" s="158"/>
      <c r="D33" s="138">
        <f>D32+D4</f>
        <v>23</v>
      </c>
      <c r="E33" s="76" t="s">
        <v>104</v>
      </c>
      <c r="F33" s="161" t="s">
        <v>77</v>
      </c>
      <c r="G33" s="161" t="s">
        <v>77</v>
      </c>
      <c r="H33" s="164" t="s">
        <v>61</v>
      </c>
      <c r="I33" s="135"/>
      <c r="K33" s="127"/>
    </row>
    <row r="34" spans="2:12" ht="15.75">
      <c r="B34" s="158"/>
      <c r="C34" s="158"/>
      <c r="D34" s="138">
        <f>D33+D4</f>
        <v>30</v>
      </c>
      <c r="E34" s="76" t="s">
        <v>53</v>
      </c>
      <c r="F34" s="161" t="s">
        <v>77</v>
      </c>
      <c r="G34" s="161" t="s">
        <v>77</v>
      </c>
      <c r="H34" s="164" t="s">
        <v>61</v>
      </c>
      <c r="I34" s="135"/>
      <c r="K34" s="127"/>
    </row>
    <row r="35" spans="2:12" ht="15.75">
      <c r="B35" s="158"/>
      <c r="C35" s="158"/>
      <c r="D35" s="138">
        <f>D34+D4</f>
        <v>37</v>
      </c>
      <c r="E35" s="76" t="s">
        <v>85</v>
      </c>
      <c r="F35" s="161" t="s">
        <v>77</v>
      </c>
      <c r="G35" s="161" t="s">
        <v>77</v>
      </c>
      <c r="H35" s="164" t="s">
        <v>61</v>
      </c>
      <c r="I35" s="135"/>
      <c r="K35" s="127"/>
    </row>
    <row r="36" spans="2:12" ht="15.75">
      <c r="B36" s="158"/>
      <c r="C36" s="158"/>
      <c r="D36" s="138">
        <f>D35+D4</f>
        <v>44</v>
      </c>
      <c r="E36" s="76" t="s">
        <v>82</v>
      </c>
      <c r="F36" s="161" t="s">
        <v>77</v>
      </c>
      <c r="G36" s="161" t="s">
        <v>77</v>
      </c>
      <c r="H36" s="164" t="s">
        <v>61</v>
      </c>
      <c r="I36" s="135"/>
      <c r="K36" s="127"/>
    </row>
    <row r="37" spans="2:12" ht="15.75">
      <c r="B37" s="158"/>
      <c r="C37" s="158"/>
      <c r="D37" s="138">
        <f>D36+D4</f>
        <v>51</v>
      </c>
      <c r="E37" s="76" t="s">
        <v>86</v>
      </c>
      <c r="F37" s="161"/>
      <c r="G37" s="161"/>
      <c r="H37" s="164" t="s">
        <v>61</v>
      </c>
      <c r="I37" s="135"/>
      <c r="K37" s="127"/>
    </row>
    <row r="38" spans="2:12" ht="15.75">
      <c r="B38" s="158"/>
      <c r="C38" s="158"/>
      <c r="D38" s="138">
        <f>D37+D4</f>
        <v>58</v>
      </c>
      <c r="E38" s="76" t="s">
        <v>55</v>
      </c>
      <c r="F38" s="161"/>
      <c r="G38" s="161"/>
      <c r="H38" s="164" t="s">
        <v>61</v>
      </c>
      <c r="I38" s="135"/>
      <c r="K38" s="127"/>
    </row>
    <row r="39" spans="2:12" ht="15.75">
      <c r="B39" s="158"/>
      <c r="C39" s="158"/>
      <c r="D39" s="138">
        <f>D38+D4</f>
        <v>65</v>
      </c>
      <c r="E39" s="76"/>
      <c r="F39" s="161"/>
      <c r="G39" s="161"/>
      <c r="H39" s="164" t="s">
        <v>61</v>
      </c>
      <c r="I39" s="134"/>
      <c r="K39" s="80"/>
      <c r="L39" s="80"/>
    </row>
    <row r="40" spans="2:12" ht="15.75">
      <c r="B40" s="158"/>
      <c r="C40" s="158"/>
      <c r="D40" s="158"/>
      <c r="E40" s="158"/>
      <c r="F40" s="29"/>
      <c r="G40" s="29"/>
      <c r="H40" s="165"/>
      <c r="I40" s="135"/>
      <c r="K40" s="80"/>
      <c r="L40" s="80"/>
    </row>
    <row r="41" spans="2:12" ht="15.75">
      <c r="B41" s="158"/>
      <c r="C41" s="158"/>
      <c r="D41" s="138">
        <v>3</v>
      </c>
      <c r="E41" s="138" t="str">
        <f>C9</f>
        <v>ÚO Písek</v>
      </c>
      <c r="F41" s="29"/>
      <c r="G41" s="29"/>
      <c r="H41" s="165"/>
      <c r="I41" s="135"/>
      <c r="J41" s="136"/>
      <c r="K41" s="80"/>
      <c r="L41" s="80"/>
    </row>
    <row r="42" spans="2:12" ht="15.75" customHeight="1">
      <c r="B42" s="158"/>
      <c r="C42" s="158"/>
      <c r="D42" s="138" t="s">
        <v>38</v>
      </c>
      <c r="E42" s="78" t="s">
        <v>0</v>
      </c>
      <c r="F42" s="161" t="s">
        <v>51</v>
      </c>
      <c r="G42" s="161" t="s">
        <v>11</v>
      </c>
      <c r="H42" s="165"/>
      <c r="I42" s="135"/>
      <c r="J42" s="136"/>
      <c r="K42" s="80"/>
      <c r="L42" s="80"/>
    </row>
    <row r="43" spans="2:12" ht="15.75" customHeight="1">
      <c r="B43" s="158"/>
      <c r="C43" s="158"/>
      <c r="D43" s="77">
        <f>D41</f>
        <v>3</v>
      </c>
      <c r="E43" s="79" t="s">
        <v>110</v>
      </c>
      <c r="F43" s="161" t="s">
        <v>77</v>
      </c>
      <c r="G43" s="161" t="s">
        <v>77</v>
      </c>
      <c r="H43" s="164" t="s">
        <v>61</v>
      </c>
      <c r="I43" s="135"/>
      <c r="K43" s="80"/>
      <c r="L43" s="80"/>
    </row>
    <row r="44" spans="2:12" ht="15.75" customHeight="1">
      <c r="B44" s="158"/>
      <c r="C44" s="158"/>
      <c r="D44" s="77">
        <f>D43+D4</f>
        <v>10</v>
      </c>
      <c r="E44" s="79" t="s">
        <v>111</v>
      </c>
      <c r="F44" s="161" t="s">
        <v>77</v>
      </c>
      <c r="G44" s="161" t="s">
        <v>77</v>
      </c>
      <c r="H44" s="164" t="s">
        <v>61</v>
      </c>
      <c r="I44" s="135"/>
      <c r="K44" s="80"/>
      <c r="L44" s="80"/>
    </row>
    <row r="45" spans="2:12" ht="15.75" customHeight="1">
      <c r="B45" s="158"/>
      <c r="C45" s="158"/>
      <c r="D45" s="77">
        <f>D44+D4</f>
        <v>17</v>
      </c>
      <c r="E45" s="79" t="s">
        <v>88</v>
      </c>
      <c r="F45" s="161" t="s">
        <v>77</v>
      </c>
      <c r="G45" s="161" t="s">
        <v>77</v>
      </c>
      <c r="H45" s="164" t="s">
        <v>61</v>
      </c>
      <c r="I45" s="135"/>
      <c r="K45" s="80"/>
      <c r="L45" s="80"/>
    </row>
    <row r="46" spans="2:12" ht="15.75" customHeight="1">
      <c r="B46" s="158"/>
      <c r="C46" s="158"/>
      <c r="D46" s="77">
        <f>D45+D4</f>
        <v>24</v>
      </c>
      <c r="E46" s="79" t="s">
        <v>112</v>
      </c>
      <c r="F46" s="161" t="s">
        <v>77</v>
      </c>
      <c r="G46" s="161"/>
      <c r="H46" s="164" t="s">
        <v>61</v>
      </c>
      <c r="I46" s="135"/>
      <c r="K46" s="80"/>
      <c r="L46" s="80"/>
    </row>
    <row r="47" spans="2:12" ht="15.75" customHeight="1">
      <c r="B47" s="158"/>
      <c r="C47" s="158"/>
      <c r="D47" s="77">
        <f>D46+D4</f>
        <v>31</v>
      </c>
      <c r="E47" s="79" t="s">
        <v>92</v>
      </c>
      <c r="F47" s="161" t="s">
        <v>77</v>
      </c>
      <c r="G47" s="161" t="s">
        <v>77</v>
      </c>
      <c r="H47" s="164" t="s">
        <v>61</v>
      </c>
      <c r="I47" s="135"/>
      <c r="K47" s="80"/>
      <c r="L47" s="80"/>
    </row>
    <row r="48" spans="2:12" ht="15.75" customHeight="1">
      <c r="B48" s="158"/>
      <c r="C48" s="158"/>
      <c r="D48" s="77">
        <f>D47+D4</f>
        <v>38</v>
      </c>
      <c r="E48" s="79" t="s">
        <v>113</v>
      </c>
      <c r="F48" s="161"/>
      <c r="G48" s="161" t="s">
        <v>77</v>
      </c>
      <c r="H48" s="164" t="s">
        <v>61</v>
      </c>
      <c r="I48" s="135"/>
      <c r="K48" s="80"/>
      <c r="L48" s="80"/>
    </row>
    <row r="49" spans="2:12" ht="15.75" customHeight="1">
      <c r="B49" s="158"/>
      <c r="C49" s="158"/>
      <c r="D49" s="77">
        <f>D48+D4</f>
        <v>45</v>
      </c>
      <c r="E49" s="79" t="s">
        <v>89</v>
      </c>
      <c r="F49" s="161" t="s">
        <v>77</v>
      </c>
      <c r="G49" s="161" t="s">
        <v>77</v>
      </c>
      <c r="H49" s="164" t="s">
        <v>61</v>
      </c>
      <c r="I49" s="135"/>
      <c r="K49" s="80"/>
      <c r="L49" s="80"/>
    </row>
    <row r="50" spans="2:12" ht="15.75" customHeight="1">
      <c r="B50" s="158"/>
      <c r="C50" s="158"/>
      <c r="D50" s="77">
        <f>D49+D4</f>
        <v>52</v>
      </c>
      <c r="E50" s="79" t="s">
        <v>114</v>
      </c>
      <c r="F50" s="161" t="s">
        <v>77</v>
      </c>
      <c r="G50" s="161" t="s">
        <v>77</v>
      </c>
      <c r="H50" s="164" t="s">
        <v>61</v>
      </c>
      <c r="I50" s="135"/>
      <c r="J50" s="134"/>
      <c r="K50" s="80"/>
      <c r="L50" s="80"/>
    </row>
    <row r="51" spans="2:12" ht="15.75">
      <c r="B51" s="158"/>
      <c r="C51" s="158"/>
      <c r="D51" s="77">
        <f>D50+D4</f>
        <v>59</v>
      </c>
      <c r="E51" s="76" t="s">
        <v>90</v>
      </c>
      <c r="F51" s="130"/>
      <c r="G51" s="161" t="s">
        <v>77</v>
      </c>
      <c r="H51" s="164" t="s">
        <v>61</v>
      </c>
      <c r="I51" s="135"/>
      <c r="K51" s="80"/>
      <c r="L51" s="80"/>
    </row>
    <row r="52" spans="2:12" ht="15.75">
      <c r="B52" s="158"/>
      <c r="C52" s="158"/>
      <c r="D52" s="77">
        <f>D51+D4</f>
        <v>66</v>
      </c>
      <c r="E52" s="76" t="s">
        <v>91</v>
      </c>
      <c r="F52" s="130" t="s">
        <v>77</v>
      </c>
      <c r="G52" s="161" t="s">
        <v>77</v>
      </c>
      <c r="H52" s="164" t="s">
        <v>61</v>
      </c>
      <c r="I52" s="134"/>
      <c r="K52" s="80"/>
      <c r="L52" s="80"/>
    </row>
    <row r="53" spans="2:12" ht="15.75">
      <c r="B53" s="158"/>
      <c r="C53" s="158"/>
      <c r="D53" s="158"/>
      <c r="E53" s="158"/>
      <c r="F53" s="29"/>
      <c r="G53" s="29"/>
      <c r="H53" s="164"/>
      <c r="I53" s="158"/>
    </row>
    <row r="54" spans="2:12" ht="15.75">
      <c r="B54" s="158"/>
      <c r="C54" s="158"/>
      <c r="D54" s="138">
        <v>4</v>
      </c>
      <c r="E54" s="138" t="str">
        <f>C10</f>
        <v>ÚO Jindřichův Hradec</v>
      </c>
      <c r="F54" s="29"/>
      <c r="G54" s="29"/>
      <c r="H54" s="164"/>
      <c r="I54" s="158"/>
      <c r="J54" s="136"/>
    </row>
    <row r="55" spans="2:12" ht="15.75">
      <c r="B55" s="158"/>
      <c r="C55" s="158"/>
      <c r="D55" s="78" t="s">
        <v>38</v>
      </c>
      <c r="E55" s="78" t="s">
        <v>0</v>
      </c>
      <c r="F55" s="161" t="s">
        <v>51</v>
      </c>
      <c r="G55" s="161" t="s">
        <v>11</v>
      </c>
      <c r="H55" s="132"/>
      <c r="I55" s="135"/>
      <c r="J55" s="136"/>
      <c r="K55" s="127"/>
    </row>
    <row r="56" spans="2:12" ht="15.75">
      <c r="B56" s="158"/>
      <c r="C56" s="158"/>
      <c r="D56" s="138">
        <f>D54</f>
        <v>4</v>
      </c>
      <c r="E56" s="76" t="s">
        <v>93</v>
      </c>
      <c r="F56" s="161" t="s">
        <v>77</v>
      </c>
      <c r="G56" s="161" t="s">
        <v>77</v>
      </c>
      <c r="H56" s="164" t="s">
        <v>61</v>
      </c>
      <c r="I56" s="135"/>
      <c r="K56" s="127"/>
    </row>
    <row r="57" spans="2:12" ht="15.75">
      <c r="B57" s="158"/>
      <c r="C57" s="158"/>
      <c r="D57" s="138">
        <f>D56+D4</f>
        <v>11</v>
      </c>
      <c r="E57" s="76" t="s">
        <v>95</v>
      </c>
      <c r="F57" s="161" t="s">
        <v>77</v>
      </c>
      <c r="G57" s="161" t="s">
        <v>77</v>
      </c>
      <c r="H57" s="164" t="s">
        <v>61</v>
      </c>
      <c r="I57" s="135"/>
      <c r="K57" s="127"/>
    </row>
    <row r="58" spans="2:12" ht="15.75">
      <c r="B58" s="158"/>
      <c r="C58" s="158"/>
      <c r="D58" s="138">
        <f>D57+D4</f>
        <v>18</v>
      </c>
      <c r="E58" s="76" t="s">
        <v>94</v>
      </c>
      <c r="F58" s="161" t="s">
        <v>77</v>
      </c>
      <c r="G58" s="161" t="s">
        <v>77</v>
      </c>
      <c r="H58" s="164" t="s">
        <v>61</v>
      </c>
      <c r="I58" s="135"/>
      <c r="K58" s="127"/>
    </row>
    <row r="59" spans="2:12" ht="15.75">
      <c r="B59" s="158"/>
      <c r="C59" s="158"/>
      <c r="D59" s="138">
        <f>D58+D4</f>
        <v>25</v>
      </c>
      <c r="E59" s="76" t="s">
        <v>96</v>
      </c>
      <c r="F59" s="161" t="s">
        <v>77</v>
      </c>
      <c r="G59" s="161"/>
      <c r="H59" s="164" t="s">
        <v>61</v>
      </c>
      <c r="I59" s="135"/>
      <c r="K59" s="127"/>
    </row>
    <row r="60" spans="2:12" ht="15.75">
      <c r="B60" s="158"/>
      <c r="C60" s="158"/>
      <c r="D60" s="138">
        <f>D59+D4</f>
        <v>32</v>
      </c>
      <c r="E60" s="76" t="s">
        <v>99</v>
      </c>
      <c r="F60" s="161" t="s">
        <v>77</v>
      </c>
      <c r="G60" s="161" t="s">
        <v>77</v>
      </c>
      <c r="H60" s="164" t="s">
        <v>61</v>
      </c>
      <c r="I60" s="135"/>
      <c r="K60" s="127"/>
    </row>
    <row r="61" spans="2:12" ht="15.75">
      <c r="B61" s="158"/>
      <c r="C61" s="158"/>
      <c r="D61" s="138">
        <f>D60+D4</f>
        <v>39</v>
      </c>
      <c r="E61" s="76" t="s">
        <v>97</v>
      </c>
      <c r="F61" s="161" t="s">
        <v>77</v>
      </c>
      <c r="G61" s="161" t="s">
        <v>77</v>
      </c>
      <c r="H61" s="164" t="s">
        <v>61</v>
      </c>
      <c r="I61" s="135"/>
      <c r="K61" s="127"/>
    </row>
    <row r="62" spans="2:12" ht="15.75">
      <c r="B62" s="158"/>
      <c r="C62" s="158"/>
      <c r="D62" s="138">
        <f>D61+D4</f>
        <v>46</v>
      </c>
      <c r="E62" s="76" t="s">
        <v>115</v>
      </c>
      <c r="F62" s="161" t="s">
        <v>77</v>
      </c>
      <c r="G62" s="161" t="s">
        <v>77</v>
      </c>
      <c r="H62" s="164" t="s">
        <v>61</v>
      </c>
      <c r="I62" s="135"/>
      <c r="K62" s="127"/>
    </row>
    <row r="63" spans="2:12" ht="15.75">
      <c r="B63" s="158"/>
      <c r="C63" s="158"/>
      <c r="D63" s="138">
        <f>D62+D4</f>
        <v>53</v>
      </c>
      <c r="E63" s="76" t="s">
        <v>116</v>
      </c>
      <c r="F63" s="161" t="s">
        <v>77</v>
      </c>
      <c r="G63" s="161" t="s">
        <v>77</v>
      </c>
      <c r="H63" s="164" t="s">
        <v>61</v>
      </c>
      <c r="I63" s="135"/>
      <c r="K63" s="127"/>
    </row>
    <row r="64" spans="2:12" ht="15.75">
      <c r="B64" s="158"/>
      <c r="C64" s="158"/>
      <c r="D64" s="138">
        <f>D63+D4</f>
        <v>60</v>
      </c>
      <c r="E64" s="76" t="s">
        <v>117</v>
      </c>
      <c r="F64" s="161"/>
      <c r="G64" s="161" t="s">
        <v>77</v>
      </c>
      <c r="H64" s="164" t="s">
        <v>61</v>
      </c>
      <c r="I64" s="135"/>
      <c r="K64" s="127"/>
    </row>
    <row r="65" spans="2:12" ht="15.75">
      <c r="B65" s="158"/>
      <c r="C65" s="158"/>
      <c r="D65" s="138">
        <f>D64+D4</f>
        <v>67</v>
      </c>
      <c r="E65" s="76" t="s">
        <v>98</v>
      </c>
      <c r="F65" s="161"/>
      <c r="G65" s="161"/>
      <c r="H65" s="164" t="s">
        <v>61</v>
      </c>
      <c r="I65" s="158"/>
    </row>
    <row r="66" spans="2:12" ht="15.75">
      <c r="B66" s="158"/>
      <c r="C66" s="158"/>
      <c r="D66" s="158"/>
      <c r="E66" s="158"/>
      <c r="F66" s="29"/>
      <c r="G66" s="29"/>
      <c r="H66" s="164"/>
      <c r="I66" s="158"/>
    </row>
    <row r="67" spans="2:12" ht="15.75">
      <c r="B67" s="158"/>
      <c r="C67" s="158"/>
      <c r="D67" s="138">
        <v>5</v>
      </c>
      <c r="E67" s="138" t="str">
        <f>C11</f>
        <v>ÚO České Budějovice</v>
      </c>
      <c r="F67" s="29"/>
      <c r="G67" s="29"/>
      <c r="H67" s="164"/>
      <c r="I67" s="158"/>
      <c r="J67" s="136"/>
    </row>
    <row r="68" spans="2:12" ht="15.75">
      <c r="B68" s="158"/>
      <c r="C68" s="158"/>
      <c r="D68" s="138" t="s">
        <v>38</v>
      </c>
      <c r="E68" s="138" t="s">
        <v>0</v>
      </c>
      <c r="F68" s="161" t="s">
        <v>51</v>
      </c>
      <c r="G68" s="161" t="s">
        <v>11</v>
      </c>
      <c r="H68" s="164"/>
      <c r="I68" s="369"/>
      <c r="J68" s="136"/>
      <c r="K68" s="127"/>
      <c r="L68" s="127"/>
    </row>
    <row r="69" spans="2:12" ht="15.75">
      <c r="B69" s="158"/>
      <c r="C69" s="158"/>
      <c r="D69" s="138">
        <f>D67</f>
        <v>5</v>
      </c>
      <c r="E69" s="76" t="s">
        <v>105</v>
      </c>
      <c r="F69" s="161" t="s">
        <v>77</v>
      </c>
      <c r="G69" s="161" t="s">
        <v>77</v>
      </c>
      <c r="H69" s="164" t="s">
        <v>61</v>
      </c>
      <c r="I69" s="369"/>
      <c r="K69" s="128"/>
      <c r="L69" s="128"/>
    </row>
    <row r="70" spans="2:12" ht="15.75">
      <c r="B70" s="158"/>
      <c r="C70" s="158"/>
      <c r="D70" s="138">
        <f>D69+D4</f>
        <v>12</v>
      </c>
      <c r="E70" s="76" t="s">
        <v>106</v>
      </c>
      <c r="F70" s="161"/>
      <c r="G70" s="161" t="s">
        <v>77</v>
      </c>
      <c r="H70" s="164" t="s">
        <v>61</v>
      </c>
      <c r="I70" s="126"/>
      <c r="K70" s="127"/>
      <c r="L70" s="127"/>
    </row>
    <row r="71" spans="2:12" ht="15.75">
      <c r="B71" s="158"/>
      <c r="C71" s="158"/>
      <c r="D71" s="138">
        <f>D70+D4</f>
        <v>19</v>
      </c>
      <c r="E71" s="76" t="s">
        <v>68</v>
      </c>
      <c r="F71" s="161" t="s">
        <v>77</v>
      </c>
      <c r="G71" s="161" t="s">
        <v>77</v>
      </c>
      <c r="H71" s="164" t="s">
        <v>61</v>
      </c>
      <c r="I71" s="126"/>
      <c r="K71" s="127"/>
      <c r="L71" s="127"/>
    </row>
    <row r="72" spans="2:12" ht="15.75">
      <c r="B72" s="158"/>
      <c r="C72" s="158"/>
      <c r="D72" s="138">
        <f>D71+D4</f>
        <v>26</v>
      </c>
      <c r="E72" s="76" t="s">
        <v>81</v>
      </c>
      <c r="F72" s="161" t="s">
        <v>77</v>
      </c>
      <c r="G72" s="161" t="s">
        <v>77</v>
      </c>
      <c r="H72" s="164" t="s">
        <v>61</v>
      </c>
      <c r="I72" s="126"/>
      <c r="K72" s="127"/>
      <c r="L72" s="127"/>
    </row>
    <row r="73" spans="2:12" ht="15.75">
      <c r="B73" s="158"/>
      <c r="C73" s="158"/>
      <c r="D73" s="138">
        <f>D72+D4</f>
        <v>33</v>
      </c>
      <c r="E73" s="76" t="s">
        <v>107</v>
      </c>
      <c r="F73" s="161" t="s">
        <v>77</v>
      </c>
      <c r="G73" s="161" t="s">
        <v>77</v>
      </c>
      <c r="H73" s="164" t="s">
        <v>61</v>
      </c>
      <c r="I73" s="126"/>
      <c r="K73" s="127"/>
      <c r="L73" s="127"/>
    </row>
    <row r="74" spans="2:12" ht="15.75">
      <c r="B74" s="158"/>
      <c r="C74" s="158"/>
      <c r="D74" s="138">
        <f>D73+D4</f>
        <v>40</v>
      </c>
      <c r="E74" s="76" t="s">
        <v>67</v>
      </c>
      <c r="F74" s="161" t="s">
        <v>77</v>
      </c>
      <c r="G74" s="161" t="s">
        <v>77</v>
      </c>
      <c r="H74" s="164" t="s">
        <v>61</v>
      </c>
      <c r="I74" s="126"/>
      <c r="K74" s="127"/>
      <c r="L74" s="127"/>
    </row>
    <row r="75" spans="2:12" ht="15.75">
      <c r="B75" s="158"/>
      <c r="C75" s="158"/>
      <c r="D75" s="138">
        <f>D74+D4</f>
        <v>47</v>
      </c>
      <c r="E75" s="76" t="s">
        <v>108</v>
      </c>
      <c r="F75" s="161" t="s">
        <v>77</v>
      </c>
      <c r="G75" s="161"/>
      <c r="H75" s="164" t="s">
        <v>61</v>
      </c>
      <c r="I75" s="126"/>
      <c r="K75" s="127"/>
      <c r="L75" s="127"/>
    </row>
    <row r="76" spans="2:12" ht="15.75">
      <c r="B76" s="158"/>
      <c r="C76" s="158"/>
      <c r="D76" s="138">
        <f>D75+D4</f>
        <v>54</v>
      </c>
      <c r="E76" s="76" t="s">
        <v>69</v>
      </c>
      <c r="F76" s="161" t="s">
        <v>77</v>
      </c>
      <c r="G76" s="161" t="s">
        <v>77</v>
      </c>
      <c r="H76" s="164" t="s">
        <v>61</v>
      </c>
      <c r="I76" s="126"/>
      <c r="K76" s="127"/>
      <c r="L76" s="127"/>
    </row>
    <row r="77" spans="2:12" ht="15.75">
      <c r="B77" s="158"/>
      <c r="C77" s="158"/>
      <c r="D77" s="138">
        <f>D76+D4</f>
        <v>61</v>
      </c>
      <c r="E77" s="76" t="s">
        <v>109</v>
      </c>
      <c r="F77" s="161"/>
      <c r="G77" s="161" t="s">
        <v>77</v>
      </c>
      <c r="H77" s="164" t="s">
        <v>61</v>
      </c>
      <c r="I77" s="126"/>
      <c r="K77" s="127"/>
      <c r="L77" s="127"/>
    </row>
    <row r="78" spans="2:12" ht="15.75">
      <c r="B78" s="158"/>
      <c r="C78" s="158"/>
      <c r="D78" s="138">
        <f>D77+D4</f>
        <v>68</v>
      </c>
      <c r="E78" s="76" t="s">
        <v>70</v>
      </c>
      <c r="F78" s="161"/>
      <c r="G78" s="161"/>
      <c r="H78" s="164" t="s">
        <v>61</v>
      </c>
      <c r="I78" s="126"/>
      <c r="K78" s="127"/>
      <c r="L78" s="127"/>
    </row>
    <row r="79" spans="2:12" ht="15.75">
      <c r="B79" s="158"/>
      <c r="C79" s="158"/>
      <c r="D79" s="158"/>
      <c r="E79" s="158"/>
      <c r="F79" s="29"/>
      <c r="G79" s="29"/>
      <c r="H79" s="164"/>
      <c r="I79" s="126"/>
      <c r="K79" s="127"/>
      <c r="L79" s="127"/>
    </row>
    <row r="80" spans="2:12" ht="15.75">
      <c r="B80" s="158"/>
      <c r="C80" s="158"/>
      <c r="D80" s="138">
        <v>6</v>
      </c>
      <c r="E80" s="138" t="str">
        <f>C12</f>
        <v>ÚO Prachatice</v>
      </c>
      <c r="F80" s="29"/>
      <c r="G80" s="29"/>
      <c r="H80" s="164"/>
      <c r="I80" s="158"/>
      <c r="J80" s="136"/>
    </row>
    <row r="81" spans="2:10" ht="15.75">
      <c r="B81" s="158"/>
      <c r="C81" s="158"/>
      <c r="D81" s="138" t="s">
        <v>38</v>
      </c>
      <c r="E81" s="138" t="s">
        <v>0</v>
      </c>
      <c r="F81" s="161" t="s">
        <v>51</v>
      </c>
      <c r="G81" s="161" t="s">
        <v>11</v>
      </c>
      <c r="H81" s="164"/>
      <c r="I81" s="158"/>
      <c r="J81" s="136"/>
    </row>
    <row r="82" spans="2:10" ht="15.75">
      <c r="B82" s="158"/>
      <c r="C82" s="158"/>
      <c r="D82" s="138">
        <f>D80</f>
        <v>6</v>
      </c>
      <c r="E82" s="76" t="s">
        <v>60</v>
      </c>
      <c r="F82" s="161" t="s">
        <v>77</v>
      </c>
      <c r="G82" s="161" t="s">
        <v>77</v>
      </c>
      <c r="H82" s="164" t="s">
        <v>61</v>
      </c>
      <c r="I82" s="158"/>
    </row>
    <row r="83" spans="2:10" ht="15.75">
      <c r="B83" s="158"/>
      <c r="C83" s="158"/>
      <c r="D83" s="138">
        <f>D82+D4</f>
        <v>13</v>
      </c>
      <c r="E83" s="76" t="s">
        <v>59</v>
      </c>
      <c r="F83" s="161" t="s">
        <v>77</v>
      </c>
      <c r="G83" s="161" t="s">
        <v>77</v>
      </c>
      <c r="H83" s="164" t="s">
        <v>61</v>
      </c>
      <c r="I83" s="158"/>
    </row>
    <row r="84" spans="2:10" ht="15.75">
      <c r="B84" s="158"/>
      <c r="C84" s="158"/>
      <c r="D84" s="138">
        <f>D83+D4</f>
        <v>20</v>
      </c>
      <c r="E84" s="76" t="s">
        <v>71</v>
      </c>
      <c r="F84" s="161" t="s">
        <v>77</v>
      </c>
      <c r="G84" s="161" t="s">
        <v>77</v>
      </c>
      <c r="H84" s="164" t="s">
        <v>61</v>
      </c>
      <c r="I84" s="158"/>
    </row>
    <row r="85" spans="2:10" ht="15.75">
      <c r="B85" s="158"/>
      <c r="C85" s="158"/>
      <c r="D85" s="138">
        <f>D84+D4</f>
        <v>27</v>
      </c>
      <c r="E85" s="76" t="s">
        <v>118</v>
      </c>
      <c r="F85" s="161" t="s">
        <v>77</v>
      </c>
      <c r="G85" s="161" t="s">
        <v>77</v>
      </c>
      <c r="H85" s="164" t="s">
        <v>61</v>
      </c>
      <c r="I85" s="158"/>
    </row>
    <row r="86" spans="2:10" ht="15.75">
      <c r="B86" s="158"/>
      <c r="C86" s="158"/>
      <c r="D86" s="138">
        <f>D85+D4</f>
        <v>34</v>
      </c>
      <c r="E86" s="76" t="s">
        <v>119</v>
      </c>
      <c r="F86" s="161" t="s">
        <v>77</v>
      </c>
      <c r="G86" s="161" t="s">
        <v>77</v>
      </c>
      <c r="H86" s="164" t="s">
        <v>61</v>
      </c>
      <c r="I86" s="158"/>
    </row>
    <row r="87" spans="2:10" ht="15.75">
      <c r="B87" s="158"/>
      <c r="C87" s="158"/>
      <c r="D87" s="138">
        <f>D86+D4</f>
        <v>41</v>
      </c>
      <c r="E87" s="76" t="s">
        <v>120</v>
      </c>
      <c r="F87" s="161" t="s">
        <v>77</v>
      </c>
      <c r="G87" s="161" t="s">
        <v>77</v>
      </c>
      <c r="H87" s="164" t="s">
        <v>61</v>
      </c>
      <c r="I87" s="158"/>
    </row>
    <row r="88" spans="2:10" ht="15.75">
      <c r="B88" s="158"/>
      <c r="C88" s="158"/>
      <c r="D88" s="138">
        <f>D87+D4</f>
        <v>48</v>
      </c>
      <c r="E88" s="76" t="s">
        <v>121</v>
      </c>
      <c r="F88" s="161" t="s">
        <v>77</v>
      </c>
      <c r="G88" s="161" t="s">
        <v>77</v>
      </c>
      <c r="H88" s="164" t="s">
        <v>61</v>
      </c>
      <c r="I88" s="158"/>
    </row>
    <row r="89" spans="2:10" ht="15.75">
      <c r="B89" s="158"/>
      <c r="C89" s="158"/>
      <c r="D89" s="138">
        <f>D88+D4</f>
        <v>55</v>
      </c>
      <c r="E89" s="76" t="s">
        <v>122</v>
      </c>
      <c r="F89" s="161" t="s">
        <v>77</v>
      </c>
      <c r="G89" s="161" t="s">
        <v>77</v>
      </c>
      <c r="H89" s="164" t="s">
        <v>61</v>
      </c>
      <c r="I89" s="158"/>
    </row>
    <row r="90" spans="2:10" ht="15.75">
      <c r="B90" s="158"/>
      <c r="C90" s="158"/>
      <c r="D90" s="138"/>
      <c r="E90" s="76"/>
      <c r="F90" s="161"/>
      <c r="G90" s="161"/>
      <c r="H90" s="164" t="s">
        <v>61</v>
      </c>
      <c r="I90" s="158"/>
    </row>
    <row r="91" spans="2:10" ht="15.75">
      <c r="B91" s="158"/>
      <c r="C91" s="158"/>
      <c r="D91" s="138"/>
      <c r="E91" s="76"/>
      <c r="F91" s="161"/>
      <c r="G91" s="161"/>
      <c r="H91" s="164" t="s">
        <v>61</v>
      </c>
      <c r="I91" s="158"/>
    </row>
    <row r="92" spans="2:10" ht="15.75">
      <c r="B92" s="158"/>
      <c r="C92" s="158"/>
      <c r="D92" s="158"/>
      <c r="E92" s="158"/>
      <c r="F92" s="29"/>
      <c r="G92" s="29"/>
      <c r="H92" s="164"/>
      <c r="I92" s="158"/>
    </row>
    <row r="93" spans="2:10" ht="15.75">
      <c r="B93" s="158"/>
      <c r="C93" s="158"/>
      <c r="D93" s="138">
        <v>7</v>
      </c>
      <c r="E93" s="138" t="str">
        <f>C13</f>
        <v>ÚO Strakonice</v>
      </c>
      <c r="F93" s="29"/>
      <c r="G93" s="29"/>
      <c r="H93" s="164"/>
      <c r="I93" s="158"/>
      <c r="J93" s="136"/>
    </row>
    <row r="94" spans="2:10" ht="15.75">
      <c r="B94" s="158"/>
      <c r="C94" s="158"/>
      <c r="D94" s="138" t="s">
        <v>38</v>
      </c>
      <c r="E94" s="138" t="s">
        <v>0</v>
      </c>
      <c r="F94" s="161" t="s">
        <v>51</v>
      </c>
      <c r="G94" s="161" t="s">
        <v>11</v>
      </c>
      <c r="H94" s="164"/>
      <c r="I94" s="158"/>
      <c r="J94" s="136"/>
    </row>
    <row r="95" spans="2:10" ht="15.75">
      <c r="B95" s="158"/>
      <c r="C95" s="158"/>
      <c r="D95" s="138">
        <f>D93</f>
        <v>7</v>
      </c>
      <c r="E95" s="76" t="s">
        <v>87</v>
      </c>
      <c r="F95" s="161" t="s">
        <v>77</v>
      </c>
      <c r="G95" s="161" t="s">
        <v>77</v>
      </c>
      <c r="H95" s="164" t="s">
        <v>61</v>
      </c>
      <c r="I95" s="158"/>
    </row>
    <row r="96" spans="2:10" ht="15.75">
      <c r="B96" s="158"/>
      <c r="C96" s="158"/>
      <c r="D96" s="138">
        <f>D95+D4</f>
        <v>14</v>
      </c>
      <c r="E96" s="76" t="s">
        <v>79</v>
      </c>
      <c r="F96" s="161" t="s">
        <v>77</v>
      </c>
      <c r="G96" s="161" t="s">
        <v>77</v>
      </c>
      <c r="H96" s="164" t="s">
        <v>61</v>
      </c>
      <c r="I96" s="158"/>
    </row>
    <row r="97" spans="2:9" ht="15.75">
      <c r="B97" s="158"/>
      <c r="C97" s="158"/>
      <c r="D97" s="138">
        <f>D96+D4</f>
        <v>21</v>
      </c>
      <c r="E97" s="76" t="s">
        <v>57</v>
      </c>
      <c r="F97" s="161" t="s">
        <v>77</v>
      </c>
      <c r="G97" s="161" t="s">
        <v>77</v>
      </c>
      <c r="H97" s="164" t="s">
        <v>61</v>
      </c>
      <c r="I97" s="158"/>
    </row>
    <row r="98" spans="2:9" ht="15.75">
      <c r="B98" s="158"/>
      <c r="C98" s="158"/>
      <c r="D98" s="138">
        <f>D97+D4</f>
        <v>28</v>
      </c>
      <c r="E98" s="76" t="s">
        <v>56</v>
      </c>
      <c r="F98" s="161" t="s">
        <v>77</v>
      </c>
      <c r="G98" s="161" t="s">
        <v>77</v>
      </c>
      <c r="H98" s="164" t="s">
        <v>61</v>
      </c>
      <c r="I98" s="158"/>
    </row>
    <row r="99" spans="2:9" ht="15.75">
      <c r="B99" s="158"/>
      <c r="C99" s="158"/>
      <c r="D99" s="138">
        <f>D98+D4</f>
        <v>35</v>
      </c>
      <c r="E99" s="76" t="s">
        <v>78</v>
      </c>
      <c r="F99" s="161" t="s">
        <v>77</v>
      </c>
      <c r="G99" s="161" t="s">
        <v>77</v>
      </c>
      <c r="H99" s="164" t="s">
        <v>61</v>
      </c>
      <c r="I99" s="158"/>
    </row>
    <row r="100" spans="2:9" ht="15.75">
      <c r="B100" s="158"/>
      <c r="C100" s="158"/>
      <c r="D100" s="138">
        <f>D99+D4</f>
        <v>42</v>
      </c>
      <c r="E100" s="76" t="s">
        <v>58</v>
      </c>
      <c r="F100" s="161" t="s">
        <v>77</v>
      </c>
      <c r="G100" s="161" t="s">
        <v>77</v>
      </c>
      <c r="H100" s="164" t="s">
        <v>61</v>
      </c>
      <c r="I100" s="158"/>
    </row>
    <row r="101" spans="2:9" ht="15.75">
      <c r="B101" s="158"/>
      <c r="C101" s="158"/>
      <c r="D101" s="138">
        <f>D100+D4</f>
        <v>49</v>
      </c>
      <c r="E101" s="76" t="s">
        <v>100</v>
      </c>
      <c r="F101" s="161" t="s">
        <v>77</v>
      </c>
      <c r="G101" s="161" t="s">
        <v>77</v>
      </c>
      <c r="H101" s="164" t="s">
        <v>61</v>
      </c>
      <c r="I101" s="158"/>
    </row>
    <row r="102" spans="2:9" ht="15.75">
      <c r="B102" s="158"/>
      <c r="C102" s="158"/>
      <c r="D102" s="138">
        <f>D101+D4</f>
        <v>56</v>
      </c>
      <c r="E102" s="76" t="s">
        <v>83</v>
      </c>
      <c r="F102" s="161" t="s">
        <v>77</v>
      </c>
      <c r="G102" s="161"/>
      <c r="H102" s="164" t="s">
        <v>61</v>
      </c>
      <c r="I102" s="158"/>
    </row>
    <row r="103" spans="2:9" ht="15.75">
      <c r="B103" s="158"/>
      <c r="C103" s="158"/>
      <c r="D103" s="138">
        <f>D102+D4</f>
        <v>63</v>
      </c>
      <c r="E103" s="76" t="s">
        <v>101</v>
      </c>
      <c r="F103" s="161" t="s">
        <v>77</v>
      </c>
      <c r="G103" s="161"/>
      <c r="H103" s="164" t="s">
        <v>61</v>
      </c>
      <c r="I103" s="158"/>
    </row>
    <row r="104" spans="2:9" ht="15.75">
      <c r="B104" s="158"/>
      <c r="C104" s="158"/>
      <c r="D104" s="138">
        <v>62</v>
      </c>
      <c r="E104" s="76" t="s">
        <v>140</v>
      </c>
      <c r="F104" s="161" t="s">
        <v>77</v>
      </c>
      <c r="G104" s="161" t="s">
        <v>77</v>
      </c>
      <c r="H104" s="164" t="s">
        <v>61</v>
      </c>
      <c r="I104" s="158"/>
    </row>
    <row r="105" spans="2:9" ht="15.75">
      <c r="B105" s="158"/>
      <c r="C105" s="158"/>
      <c r="D105" s="244">
        <v>64</v>
      </c>
      <c r="E105" s="76" t="s">
        <v>103</v>
      </c>
      <c r="F105" s="161" t="s">
        <v>77</v>
      </c>
      <c r="G105" s="161" t="s">
        <v>77</v>
      </c>
      <c r="H105" s="158"/>
      <c r="I105" s="158"/>
    </row>
    <row r="106" spans="2:9" ht="15.75">
      <c r="D106" s="133"/>
      <c r="E106" s="133"/>
    </row>
    <row r="107" spans="2:9" ht="15.75">
      <c r="D107" s="133"/>
      <c r="E107" s="133"/>
    </row>
    <row r="108" spans="2:9" ht="15.75">
      <c r="D108" s="133"/>
      <c r="E108" s="134"/>
    </row>
    <row r="109" spans="2:9" ht="15.75">
      <c r="D109" s="133"/>
      <c r="E109" s="134"/>
    </row>
    <row r="110" spans="2:9" ht="15.75">
      <c r="D110" s="133"/>
      <c r="E110" s="134"/>
    </row>
    <row r="111" spans="2:9" ht="15.75">
      <c r="D111" s="133"/>
      <c r="E111" s="134"/>
    </row>
    <row r="112" spans="2:9" ht="15.75">
      <c r="D112" s="133"/>
      <c r="E112" s="134"/>
    </row>
    <row r="113" spans="4:5" ht="15.75">
      <c r="D113" s="133"/>
      <c r="E113" s="134"/>
    </row>
    <row r="114" spans="4:5" ht="15.75">
      <c r="D114" s="133"/>
      <c r="E114" s="134"/>
    </row>
    <row r="115" spans="4:5" ht="15.75">
      <c r="D115" s="133"/>
      <c r="E115" s="134"/>
    </row>
    <row r="116" spans="4:5" ht="15.75">
      <c r="D116" s="133"/>
      <c r="E116" s="134"/>
    </row>
    <row r="117" spans="4:5" ht="15.75">
      <c r="D117" s="133"/>
      <c r="E117" s="134"/>
    </row>
    <row r="118" spans="4:5">
      <c r="D118" s="80"/>
      <c r="E118" s="80"/>
    </row>
    <row r="119" spans="4:5" ht="15.75">
      <c r="D119" s="133"/>
      <c r="E119" s="133"/>
    </row>
    <row r="120" spans="4:5" ht="15.75">
      <c r="D120" s="133"/>
      <c r="E120" s="133"/>
    </row>
    <row r="121" spans="4:5" ht="15.75">
      <c r="D121" s="133"/>
      <c r="E121" s="134"/>
    </row>
    <row r="122" spans="4:5" ht="15.75">
      <c r="D122" s="133"/>
      <c r="E122" s="134"/>
    </row>
    <row r="123" spans="4:5" ht="15.75">
      <c r="D123" s="133"/>
      <c r="E123" s="134"/>
    </row>
    <row r="124" spans="4:5" ht="15.75">
      <c r="D124" s="133"/>
      <c r="E124" s="134"/>
    </row>
    <row r="125" spans="4:5" ht="15.75">
      <c r="D125" s="133"/>
      <c r="E125" s="134"/>
    </row>
    <row r="126" spans="4:5" ht="15.75">
      <c r="D126" s="133"/>
      <c r="E126" s="134"/>
    </row>
    <row r="127" spans="4:5" ht="15.75">
      <c r="D127" s="133"/>
      <c r="E127" s="134"/>
    </row>
    <row r="128" spans="4:5" ht="15.75">
      <c r="D128" s="133"/>
      <c r="E128" s="134"/>
    </row>
    <row r="129" spans="4:5" ht="15.75">
      <c r="D129" s="133"/>
      <c r="E129" s="134"/>
    </row>
    <row r="130" spans="4:5" ht="15.75">
      <c r="D130" s="133"/>
      <c r="E130" s="134"/>
    </row>
    <row r="131" spans="4:5">
      <c r="D131" s="80"/>
      <c r="E131" s="80"/>
    </row>
    <row r="132" spans="4:5" ht="15.75">
      <c r="D132" s="133"/>
      <c r="E132" s="133"/>
    </row>
    <row r="133" spans="4:5" ht="15.75">
      <c r="D133" s="133"/>
      <c r="E133" s="133"/>
    </row>
    <row r="134" spans="4:5" ht="15.75">
      <c r="D134" s="133"/>
      <c r="E134" s="134"/>
    </row>
    <row r="135" spans="4:5" ht="15.75">
      <c r="D135" s="133"/>
      <c r="E135" s="134"/>
    </row>
    <row r="136" spans="4:5" ht="15.75">
      <c r="D136" s="133"/>
      <c r="E136" s="134"/>
    </row>
    <row r="137" spans="4:5" ht="15.75">
      <c r="D137" s="133"/>
      <c r="E137" s="134"/>
    </row>
    <row r="138" spans="4:5" ht="15.75">
      <c r="D138" s="133"/>
      <c r="E138" s="134"/>
    </row>
    <row r="139" spans="4:5" ht="15.75">
      <c r="D139" s="133"/>
      <c r="E139" s="134"/>
    </row>
    <row r="140" spans="4:5" ht="15.75">
      <c r="D140" s="133"/>
      <c r="E140" s="134"/>
    </row>
    <row r="141" spans="4:5" ht="15.75">
      <c r="D141" s="133"/>
      <c r="E141" s="134"/>
    </row>
    <row r="142" spans="4:5" ht="15.75">
      <c r="D142" s="133"/>
      <c r="E142" s="134"/>
    </row>
    <row r="143" spans="4:5" ht="15.75">
      <c r="D143" s="133"/>
      <c r="E143" s="134"/>
    </row>
  </sheetData>
  <mergeCells count="2">
    <mergeCell ref="B6:C6"/>
    <mergeCell ref="I68:I69"/>
  </mergeCells>
  <pageMargins left="0.25" right="0.25"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A1:J307"/>
  <sheetViews>
    <sheetView view="pageBreakPreview" zoomScaleSheetLayoutView="100" workbookViewId="0">
      <selection activeCell="I26" sqref="I26"/>
    </sheetView>
  </sheetViews>
  <sheetFormatPr defaultRowHeight="15.75"/>
  <cols>
    <col min="1" max="1" width="10" style="29" customWidth="1"/>
    <col min="2" max="2" width="7.85546875" style="22" customWidth="1"/>
    <col min="3" max="3" width="6" style="22" customWidth="1"/>
    <col min="4" max="4" width="26.85546875" style="22" customWidth="1"/>
    <col min="5" max="5" width="25.7109375" style="75" customWidth="1"/>
    <col min="6" max="8" width="9.140625" style="29"/>
    <col min="9" max="9" width="20.5703125" style="29" customWidth="1"/>
    <col min="10" max="16384" width="9.140625" style="29"/>
  </cols>
  <sheetData>
    <row r="1" spans="1:10" ht="16.5" customHeight="1">
      <c r="A1" s="374" t="s">
        <v>133</v>
      </c>
      <c r="B1" s="375"/>
      <c r="C1" s="375"/>
      <c r="D1" s="375"/>
      <c r="E1" s="376"/>
      <c r="F1" s="374" t="s">
        <v>19</v>
      </c>
      <c r="G1" s="375"/>
      <c r="H1" s="375"/>
      <c r="I1" s="375"/>
      <c r="J1" s="376"/>
    </row>
    <row r="2" spans="1:10" ht="16.5" customHeight="1" thickBot="1">
      <c r="A2" s="377"/>
      <c r="B2" s="378"/>
      <c r="C2" s="378"/>
      <c r="D2" s="378"/>
      <c r="E2" s="379"/>
      <c r="F2" s="377"/>
      <c r="G2" s="378"/>
      <c r="H2" s="378"/>
      <c r="I2" s="378"/>
      <c r="J2" s="379"/>
    </row>
    <row r="3" spans="1:10" ht="48" customHeight="1" thickBot="1">
      <c r="A3" s="116" t="s">
        <v>14</v>
      </c>
      <c r="B3" s="121" t="s">
        <v>13</v>
      </c>
      <c r="C3" s="123" t="s">
        <v>10</v>
      </c>
      <c r="D3" s="123" t="s">
        <v>0</v>
      </c>
      <c r="E3" s="228" t="s">
        <v>2</v>
      </c>
      <c r="F3" s="26" t="s">
        <v>14</v>
      </c>
      <c r="G3" s="27" t="s">
        <v>13</v>
      </c>
      <c r="H3" s="28" t="s">
        <v>10</v>
      </c>
      <c r="I3" s="28" t="s">
        <v>2</v>
      </c>
      <c r="J3" s="28" t="s">
        <v>20</v>
      </c>
    </row>
    <row r="4" spans="1:10" ht="16.5" customHeight="1">
      <c r="A4" s="380">
        <v>1</v>
      </c>
      <c r="B4" s="66">
        <v>1</v>
      </c>
      <c r="C4" s="66">
        <v>1</v>
      </c>
      <c r="D4" s="139" t="str">
        <f>IF(přihlášky!$F$17="X",přihlášky!$E$17,přihlášky!H17)</f>
        <v>Klíma Miloslav</v>
      </c>
      <c r="E4" s="98" t="str">
        <f>přihlášky!C7</f>
        <v>ÚO Český Krumlov</v>
      </c>
      <c r="F4" s="372">
        <v>1</v>
      </c>
      <c r="G4" s="16">
        <v>1</v>
      </c>
      <c r="H4" s="16">
        <v>1</v>
      </c>
      <c r="I4" s="112" t="str">
        <f>přihlášky!C7</f>
        <v>ÚO Český Krumlov</v>
      </c>
      <c r="J4" s="23"/>
    </row>
    <row r="5" spans="1:10" ht="16.5" customHeight="1" thickBot="1">
      <c r="A5" s="381"/>
      <c r="B5" s="67">
        <v>2</v>
      </c>
      <c r="C5" s="67">
        <v>2</v>
      </c>
      <c r="D5" s="140" t="str">
        <f>IF(přihlášky!$F$30="X",přihlášky!$E$30,přihlášky!$H$30)</f>
        <v>Janovský Martin</v>
      </c>
      <c r="E5" s="99" t="str">
        <f>přihlášky!C8</f>
        <v>ÚO Tábor</v>
      </c>
      <c r="F5" s="373"/>
      <c r="G5" s="18">
        <v>2</v>
      </c>
      <c r="H5" s="18">
        <v>2</v>
      </c>
      <c r="I5" s="222" t="str">
        <f>přihlášky!C8</f>
        <v>ÚO Tábor</v>
      </c>
      <c r="J5" s="25"/>
    </row>
    <row r="6" spans="1:10" ht="16.5" customHeight="1">
      <c r="A6" s="380">
        <v>2</v>
      </c>
      <c r="B6" s="66">
        <v>1</v>
      </c>
      <c r="C6" s="66">
        <v>3</v>
      </c>
      <c r="D6" s="139" t="str">
        <f>IF(přihlášky!$F$43="X",přihlášky!$E$43,přihlášky!$H$43)</f>
        <v>Král Radek</v>
      </c>
      <c r="E6" s="98" t="str">
        <f>přihlášky!C9</f>
        <v>ÚO Písek</v>
      </c>
      <c r="F6" s="370">
        <f>1+F4</f>
        <v>2</v>
      </c>
      <c r="G6" s="220">
        <v>1</v>
      </c>
      <c r="H6" s="220">
        <v>3</v>
      </c>
      <c r="I6" s="114" t="str">
        <f>přihlášky!C9</f>
        <v>ÚO Písek</v>
      </c>
      <c r="J6" s="221"/>
    </row>
    <row r="7" spans="1:10" ht="16.5" customHeight="1" thickBot="1">
      <c r="A7" s="381"/>
      <c r="B7" s="67">
        <v>2</v>
      </c>
      <c r="C7" s="67">
        <v>4</v>
      </c>
      <c r="D7" s="140" t="str">
        <f>IF(přihlášky!$F$56="X",přihlášky!$E$56,přihlášky!$H$56)</f>
        <v>Šmíd Stanislav</v>
      </c>
      <c r="E7" s="99" t="str">
        <f>přihlášky!C10</f>
        <v>ÚO Jindřichův Hradec</v>
      </c>
      <c r="F7" s="371"/>
      <c r="G7" s="223">
        <v>2</v>
      </c>
      <c r="H7" s="223">
        <v>4</v>
      </c>
      <c r="I7" s="224" t="str">
        <f>přihlášky!C10</f>
        <v>ÚO Jindřichův Hradec</v>
      </c>
      <c r="J7" s="225"/>
    </row>
    <row r="8" spans="1:10" ht="16.5" customHeight="1">
      <c r="A8" s="380">
        <v>3</v>
      </c>
      <c r="B8" s="66">
        <v>1</v>
      </c>
      <c r="C8" s="66">
        <v>5</v>
      </c>
      <c r="D8" s="139" t="str">
        <f>IF(přihlášky!$F$69="X",přihlášky!$E$69,přihlášky!$H$69)</f>
        <v>Severa Marek</v>
      </c>
      <c r="E8" s="98" t="str">
        <f>přihlášky!C11</f>
        <v>ÚO České Budějovice</v>
      </c>
      <c r="F8" s="372">
        <f>1+F6</f>
        <v>3</v>
      </c>
      <c r="G8" s="16">
        <v>1</v>
      </c>
      <c r="H8" s="16">
        <v>5</v>
      </c>
      <c r="I8" s="226" t="str">
        <f>přihlášky!C11</f>
        <v>ÚO České Budějovice</v>
      </c>
      <c r="J8" s="23"/>
    </row>
    <row r="9" spans="1:10" ht="16.5" customHeight="1" thickBot="1">
      <c r="A9" s="381"/>
      <c r="B9" s="67">
        <v>2</v>
      </c>
      <c r="C9" s="67">
        <v>6</v>
      </c>
      <c r="D9" s="140" t="str">
        <f>IF(přihlášky!$F$82="X",přihlášky!$E$82,přihlášky!$H$82)</f>
        <v>Cais Martin</v>
      </c>
      <c r="E9" s="99" t="str">
        <f>přihlášky!C12</f>
        <v>ÚO Prachatice</v>
      </c>
      <c r="F9" s="373"/>
      <c r="G9" s="18">
        <v>2</v>
      </c>
      <c r="H9" s="18">
        <v>6</v>
      </c>
      <c r="I9" s="222" t="str">
        <f>přihlášky!C12</f>
        <v>ÚO Prachatice</v>
      </c>
      <c r="J9" s="25"/>
    </row>
    <row r="10" spans="1:10" ht="16.5" customHeight="1">
      <c r="A10" s="380">
        <v>4</v>
      </c>
      <c r="B10" s="66">
        <v>1</v>
      </c>
      <c r="C10" s="66">
        <v>7</v>
      </c>
      <c r="D10" s="139" t="str">
        <f>IF(přihlášky!$F$95="X",přihlášky!$E$95,přihlášky!$H$95)</f>
        <v>Muchl Vladimír</v>
      </c>
      <c r="E10" s="98" t="str">
        <f>přihlášky!C13</f>
        <v>ÚO Strakonice</v>
      </c>
      <c r="F10" s="370">
        <f>1+F8</f>
        <v>4</v>
      </c>
      <c r="G10" s="220">
        <v>1</v>
      </c>
      <c r="H10" s="220">
        <v>7</v>
      </c>
      <c r="I10" s="114" t="str">
        <f>přihlášky!C13</f>
        <v>ÚO Strakonice</v>
      </c>
      <c r="J10" s="221"/>
    </row>
    <row r="11" spans="1:10" ht="16.5" customHeight="1" thickBot="1">
      <c r="A11" s="381"/>
      <c r="B11" s="67">
        <v>2</v>
      </c>
      <c r="C11" s="67">
        <v>8</v>
      </c>
      <c r="D11" s="140" t="str">
        <f>IF(přihlášky!$F$18="X",přihlášky!$E$18,přihlášky!H18)</f>
        <v>Bartuška Jiří</v>
      </c>
      <c r="E11" s="99" t="str">
        <f>přihlášky!C7</f>
        <v>ÚO Český Krumlov</v>
      </c>
      <c r="F11" s="373"/>
      <c r="G11" s="18">
        <v>2</v>
      </c>
      <c r="H11" s="18">
        <v>8</v>
      </c>
      <c r="I11" s="24"/>
      <c r="J11" s="25"/>
    </row>
    <row r="12" spans="1:10" ht="16.5" customHeight="1" thickBot="1">
      <c r="A12" s="380">
        <v>5</v>
      </c>
      <c r="B12" s="66">
        <v>1</v>
      </c>
      <c r="C12" s="66">
        <v>9</v>
      </c>
      <c r="D12" s="139" t="str">
        <f>IF(přihlášky!$F$31="X",přihlášky!$E$31,přihlášky!$H$31)</f>
        <v>Řezáč Milan</v>
      </c>
      <c r="E12" s="98" t="str">
        <f>přihlášky!C8</f>
        <v>ÚO Tábor</v>
      </c>
    </row>
    <row r="13" spans="1:10" ht="16.5" customHeight="1" thickBot="1">
      <c r="A13" s="381"/>
      <c r="B13" s="67">
        <v>2</v>
      </c>
      <c r="C13" s="67">
        <v>10</v>
      </c>
      <c r="D13" s="140" t="str">
        <f>IF(přihlášky!$F$44="X",přihlášky!$E$44,přihlášky!$H$44)</f>
        <v>Píbal Jiří</v>
      </c>
      <c r="E13" s="99" t="str">
        <f>přihlášky!C9</f>
        <v>ÚO Písek</v>
      </c>
      <c r="F13" s="374" t="s">
        <v>21</v>
      </c>
      <c r="G13" s="375"/>
      <c r="H13" s="375"/>
      <c r="I13" s="375"/>
      <c r="J13" s="376"/>
    </row>
    <row r="14" spans="1:10" ht="16.5" customHeight="1" thickBot="1">
      <c r="A14" s="380">
        <v>6</v>
      </c>
      <c r="B14" s="66">
        <v>1</v>
      </c>
      <c r="C14" s="66">
        <v>11</v>
      </c>
      <c r="D14" s="139" t="str">
        <f>IF(přihlášky!$F$57="X",přihlášky!$E$57,přihlášky!$H$57)</f>
        <v>Doktor Michal</v>
      </c>
      <c r="E14" s="98" t="str">
        <f>přihlášky!C10</f>
        <v>ÚO Jindřichův Hradec</v>
      </c>
      <c r="F14" s="377"/>
      <c r="G14" s="378"/>
      <c r="H14" s="378"/>
      <c r="I14" s="378"/>
      <c r="J14" s="379"/>
    </row>
    <row r="15" spans="1:10" ht="16.5" customHeight="1" thickBot="1">
      <c r="A15" s="381"/>
      <c r="B15" s="67">
        <v>2</v>
      </c>
      <c r="C15" s="67">
        <v>12</v>
      </c>
      <c r="D15" s="140" t="str">
        <f>IF(přihlášky!$F$70="X",přihlášky!$E$70,přihlášky!$H$70)</f>
        <v>Nestartuje</v>
      </c>
      <c r="E15" s="99" t="str">
        <f>přihlášky!C11</f>
        <v>ÚO České Budějovice</v>
      </c>
      <c r="F15" s="26" t="s">
        <v>14</v>
      </c>
      <c r="G15" s="27" t="s">
        <v>13</v>
      </c>
      <c r="H15" s="28" t="s">
        <v>10</v>
      </c>
      <c r="I15" s="28" t="s">
        <v>2</v>
      </c>
      <c r="J15" s="28" t="s">
        <v>20</v>
      </c>
    </row>
    <row r="16" spans="1:10" ht="16.5" customHeight="1">
      <c r="A16" s="380">
        <v>7</v>
      </c>
      <c r="B16" s="66">
        <v>1</v>
      </c>
      <c r="C16" s="66">
        <v>13</v>
      </c>
      <c r="D16" s="139" t="str">
        <f>IF(přihlášky!$F$83="X",přihlášky!$E$83,přihlášky!$H$83)</f>
        <v>Šustr Jiří</v>
      </c>
      <c r="E16" s="98" t="str">
        <f>přihlášky!C12</f>
        <v>ÚO Prachatice</v>
      </c>
      <c r="F16" s="372">
        <v>1</v>
      </c>
      <c r="G16" s="16">
        <v>2</v>
      </c>
      <c r="H16" s="16">
        <v>1</v>
      </c>
      <c r="I16" s="112" t="str">
        <f>přihlášky!C7</f>
        <v>ÚO Český Krumlov</v>
      </c>
      <c r="J16" s="30"/>
    </row>
    <row r="17" spans="1:10" ht="16.5" customHeight="1" thickBot="1">
      <c r="A17" s="381"/>
      <c r="B17" s="67">
        <v>2</v>
      </c>
      <c r="C17" s="67">
        <v>14</v>
      </c>
      <c r="D17" s="140" t="str">
        <f>IF(přihlášky!$F$96="X",přihlášky!$E$96,přihlášky!$H$96)</f>
        <v>Kreuz Jakub</v>
      </c>
      <c r="E17" s="99" t="str">
        <f>přihlášky!C13</f>
        <v>ÚO Strakonice</v>
      </c>
      <c r="F17" s="373"/>
      <c r="G17" s="18">
        <v>1</v>
      </c>
      <c r="H17" s="18">
        <v>2</v>
      </c>
      <c r="I17" s="222" t="str">
        <f>přihlášky!C8</f>
        <v>ÚO Tábor</v>
      </c>
      <c r="J17" s="33"/>
    </row>
    <row r="18" spans="1:10" ht="16.5" customHeight="1">
      <c r="A18" s="380">
        <v>8</v>
      </c>
      <c r="B18" s="66">
        <v>1</v>
      </c>
      <c r="C18" s="66">
        <v>15</v>
      </c>
      <c r="D18" s="139" t="str">
        <f>IF(přihlášky!$F$19="X",přihlášky!$E$19,přihlášky!$H$19)</f>
        <v>Klein Adolf</v>
      </c>
      <c r="E18" s="98" t="str">
        <f>přihlášky!C7</f>
        <v>ÚO Český Krumlov</v>
      </c>
      <c r="F18" s="370">
        <f>1+F16</f>
        <v>2</v>
      </c>
      <c r="G18" s="220">
        <v>2</v>
      </c>
      <c r="H18" s="220">
        <v>3</v>
      </c>
      <c r="I18" s="114" t="str">
        <f>přihlášky!C9</f>
        <v>ÚO Písek</v>
      </c>
      <c r="J18" s="227"/>
    </row>
    <row r="19" spans="1:10" ht="16.5" customHeight="1" thickBot="1">
      <c r="A19" s="381"/>
      <c r="B19" s="67">
        <v>2</v>
      </c>
      <c r="C19" s="67">
        <v>16</v>
      </c>
      <c r="D19" s="140" t="str">
        <f>IF(přihlášky!$F$32="X",přihlášky!$E$32,přihlášky!$H$32)</f>
        <v>Svatoň Petr</v>
      </c>
      <c r="E19" s="99" t="str">
        <f>přihlášky!C8</f>
        <v>ÚO Tábor</v>
      </c>
      <c r="F19" s="371"/>
      <c r="G19" s="223">
        <v>1</v>
      </c>
      <c r="H19" s="223">
        <v>4</v>
      </c>
      <c r="I19" s="224" t="str">
        <f>přihlášky!C10</f>
        <v>ÚO Jindřichův Hradec</v>
      </c>
      <c r="J19" s="207"/>
    </row>
    <row r="20" spans="1:10" ht="16.5" customHeight="1">
      <c r="A20" s="380">
        <v>9</v>
      </c>
      <c r="B20" s="66">
        <v>1</v>
      </c>
      <c r="C20" s="66">
        <v>17</v>
      </c>
      <c r="D20" s="139" t="str">
        <f>IF(přihlášky!$F$45="X",přihlášky!$E$45,přihlášky!$H$45)</f>
        <v>Trantina Karel</v>
      </c>
      <c r="E20" s="98" t="str">
        <f>přihlášky!C9</f>
        <v>ÚO Písek</v>
      </c>
      <c r="F20" s="372">
        <f>1+F18</f>
        <v>3</v>
      </c>
      <c r="G20" s="16">
        <v>2</v>
      </c>
      <c r="H20" s="16">
        <v>5</v>
      </c>
      <c r="I20" s="226" t="str">
        <f>přihlášky!C11</f>
        <v>ÚO České Budějovice</v>
      </c>
      <c r="J20" s="30"/>
    </row>
    <row r="21" spans="1:10" ht="16.5" customHeight="1" thickBot="1">
      <c r="A21" s="381"/>
      <c r="B21" s="67">
        <v>2</v>
      </c>
      <c r="C21" s="67">
        <v>18</v>
      </c>
      <c r="D21" s="140" t="str">
        <f>IF(přihlášky!$F$58="X",přihlášky!$E$58,přihlášky!$H$58)</f>
        <v>Janů Pavel</v>
      </c>
      <c r="E21" s="99" t="str">
        <f>přihlášky!C10</f>
        <v>ÚO Jindřichův Hradec</v>
      </c>
      <c r="F21" s="373"/>
      <c r="G21" s="18">
        <v>1</v>
      </c>
      <c r="H21" s="18">
        <v>6</v>
      </c>
      <c r="I21" s="222" t="str">
        <f>přihlášky!C12</f>
        <v>ÚO Prachatice</v>
      </c>
      <c r="J21" s="33"/>
    </row>
    <row r="22" spans="1:10" ht="16.5" customHeight="1">
      <c r="A22" s="380">
        <v>10</v>
      </c>
      <c r="B22" s="66">
        <v>1</v>
      </c>
      <c r="C22" s="66">
        <v>19</v>
      </c>
      <c r="D22" s="139" t="str">
        <f>IF(přihlášky!$F$71="X",přihlášky!$E$71,přihlášky!$H$71)</f>
        <v>Ježek Jan</v>
      </c>
      <c r="E22" s="98" t="str">
        <f>přihlášky!C11</f>
        <v>ÚO České Budějovice</v>
      </c>
      <c r="F22" s="370">
        <f>1+F20</f>
        <v>4</v>
      </c>
      <c r="G22" s="220">
        <v>2</v>
      </c>
      <c r="H22" s="220">
        <v>7</v>
      </c>
      <c r="I22" s="114" t="str">
        <f>přihlášky!C13</f>
        <v>ÚO Strakonice</v>
      </c>
      <c r="J22" s="227"/>
    </row>
    <row r="23" spans="1:10" ht="16.5" customHeight="1" thickBot="1">
      <c r="A23" s="381"/>
      <c r="B23" s="67">
        <v>2</v>
      </c>
      <c r="C23" s="67">
        <v>20</v>
      </c>
      <c r="D23" s="140" t="str">
        <f>IF(přihlášky!$F$84="X",přihlášky!$E$84,přihlášky!$H$84)</f>
        <v>Rosa Petr</v>
      </c>
      <c r="E23" s="99" t="str">
        <f>přihlášky!C12</f>
        <v>ÚO Prachatice</v>
      </c>
      <c r="F23" s="373"/>
      <c r="G23" s="18">
        <v>1</v>
      </c>
      <c r="H23" s="18">
        <v>8</v>
      </c>
      <c r="I23" s="115"/>
      <c r="J23" s="33"/>
    </row>
    <row r="24" spans="1:10" ht="16.5" customHeight="1">
      <c r="A24" s="380">
        <v>11</v>
      </c>
      <c r="B24" s="66">
        <v>1</v>
      </c>
      <c r="C24" s="66">
        <v>21</v>
      </c>
      <c r="D24" s="139" t="str">
        <f>IF(přihlášky!$F$97="X",přihlášky!$E$97,přihlášky!$H$97)</f>
        <v>Vaňač Aleš</v>
      </c>
      <c r="E24" s="98" t="str">
        <f>přihlášky!C13</f>
        <v>ÚO Strakonice</v>
      </c>
    </row>
    <row r="25" spans="1:10" ht="16.5" customHeight="1" thickBot="1">
      <c r="A25" s="381"/>
      <c r="B25" s="67">
        <v>2</v>
      </c>
      <c r="C25" s="67">
        <v>22</v>
      </c>
      <c r="D25" s="140" t="str">
        <f>IF(přihlášky!$F$20="X",přihlášky!$E$20,přihlášky!$H$20)</f>
        <v>Šebest Dušan</v>
      </c>
      <c r="E25" s="99" t="str">
        <f>přihlášky!C7</f>
        <v>ÚO Český Krumlov</v>
      </c>
    </row>
    <row r="26" spans="1:10" ht="16.5" customHeight="1">
      <c r="A26" s="380">
        <v>12</v>
      </c>
      <c r="B26" s="66">
        <v>1</v>
      </c>
      <c r="C26" s="66">
        <v>23</v>
      </c>
      <c r="D26" s="139" t="str">
        <f>IF(přihlášky!$F$33="X",přihlášky!$E$33,přihlášky!$H$33)</f>
        <v>Brožek Josef</v>
      </c>
      <c r="E26" s="98" t="str">
        <f>přihlášky!C8</f>
        <v>ÚO Tábor</v>
      </c>
    </row>
    <row r="27" spans="1:10" ht="16.5" customHeight="1" thickBot="1">
      <c r="A27" s="381"/>
      <c r="B27" s="67">
        <v>2</v>
      </c>
      <c r="C27" s="67">
        <v>24</v>
      </c>
      <c r="D27" s="140" t="str">
        <f>IF(přihlášky!$F$46="X",přihlášky!$E$46,přihlášky!$H$46)</f>
        <v>Horský Marek</v>
      </c>
      <c r="E27" s="99" t="str">
        <f>přihlášky!C9</f>
        <v>ÚO Písek</v>
      </c>
    </row>
    <row r="28" spans="1:10" ht="16.5" customHeight="1">
      <c r="A28" s="380">
        <v>13</v>
      </c>
      <c r="B28" s="66">
        <v>1</v>
      </c>
      <c r="C28" s="66">
        <v>25</v>
      </c>
      <c r="D28" s="139" t="str">
        <f>IF(přihlášky!$F$59="X",přihlášky!$E$59,přihlášky!$H$59)</f>
        <v>Švehla Radim</v>
      </c>
      <c r="E28" s="98" t="str">
        <f>přihlášky!C10</f>
        <v>ÚO Jindřichův Hradec</v>
      </c>
    </row>
    <row r="29" spans="1:10" ht="16.5" customHeight="1" thickBot="1">
      <c r="A29" s="381"/>
      <c r="B29" s="67">
        <v>2</v>
      </c>
      <c r="C29" s="67">
        <v>26</v>
      </c>
      <c r="D29" s="140" t="str">
        <f>IF(přihlášky!$F$72="X",přihlášky!$E$72,přihlášky!$H$72)</f>
        <v>Měřička Michal</v>
      </c>
      <c r="E29" s="99" t="str">
        <f>přihlášky!C11</f>
        <v>ÚO České Budějovice</v>
      </c>
    </row>
    <row r="30" spans="1:10" ht="16.5" customHeight="1">
      <c r="A30" s="380">
        <v>14</v>
      </c>
      <c r="B30" s="66">
        <v>1</v>
      </c>
      <c r="C30" s="66">
        <v>27</v>
      </c>
      <c r="D30" s="139" t="str">
        <f>IF(přihlášky!$F$85="X",přihlášky!$E$85,přihlášky!$H$85)</f>
        <v>Kacetl Vít</v>
      </c>
      <c r="E30" s="98" t="str">
        <f>přihlášky!C12</f>
        <v>ÚO Prachatice</v>
      </c>
    </row>
    <row r="31" spans="1:10" ht="16.5" customHeight="1" thickBot="1">
      <c r="A31" s="381"/>
      <c r="B31" s="67">
        <v>2</v>
      </c>
      <c r="C31" s="67">
        <v>28</v>
      </c>
      <c r="D31" s="140" t="str">
        <f>IF(přihlášky!$F$98="X",přihlášky!$E$98,přihlášky!$H$98)</f>
        <v>Habich Michal</v>
      </c>
      <c r="E31" s="99" t="str">
        <f>přihlášky!C13</f>
        <v>ÚO Strakonice</v>
      </c>
    </row>
    <row r="32" spans="1:10" ht="16.5" customHeight="1">
      <c r="A32" s="380">
        <v>15</v>
      </c>
      <c r="B32" s="66">
        <v>1</v>
      </c>
      <c r="C32" s="66">
        <v>29</v>
      </c>
      <c r="D32" s="139" t="str">
        <f>IF(přihlášky!$F$21="X",přihlášky!$E$21,přihlášky!$H$21)</f>
        <v>Kačer Zdeněk</v>
      </c>
      <c r="E32" s="98" t="str">
        <f>přihlášky!C7</f>
        <v>ÚO Český Krumlov</v>
      </c>
    </row>
    <row r="33" spans="1:10" ht="16.5" customHeight="1" thickBot="1">
      <c r="A33" s="381"/>
      <c r="B33" s="67">
        <v>2</v>
      </c>
      <c r="C33" s="67">
        <v>30</v>
      </c>
      <c r="D33" s="140" t="str">
        <f>IF(přihlášky!$F$34="X",přihlášky!$E$34,přihlášky!$H$34)</f>
        <v>Podzimek Michal</v>
      </c>
      <c r="E33" s="99" t="str">
        <f>přihlášky!C8</f>
        <v>ÚO Tábor</v>
      </c>
    </row>
    <row r="34" spans="1:10" ht="16.5" customHeight="1">
      <c r="A34" s="380">
        <v>16</v>
      </c>
      <c r="B34" s="66">
        <v>1</v>
      </c>
      <c r="C34" s="66">
        <v>31</v>
      </c>
      <c r="D34" s="139" t="str">
        <f>IF(přihlášky!$F$47="X",přihlášky!$E$47,přihlášky!$H$47)</f>
        <v>Šťastný Ladislav</v>
      </c>
      <c r="E34" s="98" t="str">
        <f>přihlášky!C9</f>
        <v>ÚO Písek</v>
      </c>
    </row>
    <row r="35" spans="1:10" ht="16.5" customHeight="1" thickBot="1">
      <c r="A35" s="381"/>
      <c r="B35" s="67">
        <v>2</v>
      </c>
      <c r="C35" s="67">
        <v>32</v>
      </c>
      <c r="D35" s="140" t="str">
        <f>IF(přihlášky!$F$60="X",přihlášky!$E$60,přihlášky!$H$60)</f>
        <v>Kučera Jan</v>
      </c>
      <c r="E35" s="99" t="str">
        <f>přihlášky!C10</f>
        <v>ÚO Jindřichův Hradec</v>
      </c>
    </row>
    <row r="36" spans="1:10" ht="16.5" customHeight="1">
      <c r="A36" s="380">
        <v>17</v>
      </c>
      <c r="B36" s="66">
        <v>1</v>
      </c>
      <c r="C36" s="66">
        <v>33</v>
      </c>
      <c r="D36" s="139" t="str">
        <f>IF(přihlášky!$F$73="X",přihlášky!$E$73,přihlášky!$H$73)</f>
        <v>Čada Milan</v>
      </c>
      <c r="E36" s="98" t="str">
        <f>přihlášky!C11</f>
        <v>ÚO České Budějovice</v>
      </c>
    </row>
    <row r="37" spans="1:10" ht="16.5" customHeight="1" thickBot="1">
      <c r="A37" s="381"/>
      <c r="B37" s="67">
        <v>2</v>
      </c>
      <c r="C37" s="67">
        <v>34</v>
      </c>
      <c r="D37" s="140" t="str">
        <f>IF(přihlášky!$F$86="X",přihlášky!$E$86,přihlášky!$H$86)</f>
        <v>Študlar Petr</v>
      </c>
      <c r="E37" s="99" t="str">
        <f>přihlášky!C12</f>
        <v>ÚO Prachatice</v>
      </c>
    </row>
    <row r="38" spans="1:10" ht="16.5" customHeight="1">
      <c r="A38" s="380">
        <v>18</v>
      </c>
      <c r="B38" s="66">
        <v>1</v>
      </c>
      <c r="C38" s="66">
        <v>35</v>
      </c>
      <c r="D38" s="139" t="str">
        <f>IF(přihlášky!$F$99="X",přihlášky!$E$99,přihlášky!$H$99)</f>
        <v>Suchopár Jiří</v>
      </c>
      <c r="E38" s="98" t="str">
        <f>přihlášky!C13</f>
        <v>ÚO Strakonice</v>
      </c>
    </row>
    <row r="39" spans="1:10" ht="16.5" customHeight="1" thickBot="1">
      <c r="A39" s="381"/>
      <c r="B39" s="67">
        <v>2</v>
      </c>
      <c r="C39" s="67">
        <v>36</v>
      </c>
      <c r="D39" s="140" t="str">
        <f>IF(přihlášky!$F$22="X",přihlášky!$E$22,přihlášky!$H$22)</f>
        <v>Dvořák Petr</v>
      </c>
      <c r="E39" s="99" t="str">
        <f>přihlášky!C7</f>
        <v>ÚO Český Krumlov</v>
      </c>
    </row>
    <row r="40" spans="1:10" ht="16.5" customHeight="1">
      <c r="A40" s="374" t="s">
        <v>133</v>
      </c>
      <c r="B40" s="375"/>
      <c r="C40" s="375"/>
      <c r="D40" s="375"/>
      <c r="E40" s="376"/>
      <c r="F40" s="182"/>
      <c r="G40" s="182"/>
      <c r="H40" s="374" t="s">
        <v>22</v>
      </c>
      <c r="I40" s="396"/>
      <c r="J40" s="397"/>
    </row>
    <row r="41" spans="1:10" ht="16.5" customHeight="1" thickBot="1">
      <c r="A41" s="377"/>
      <c r="B41" s="378"/>
      <c r="C41" s="378"/>
      <c r="D41" s="378"/>
      <c r="E41" s="379"/>
      <c r="F41" s="182"/>
      <c r="G41" s="182"/>
      <c r="H41" s="398"/>
      <c r="I41" s="399"/>
      <c r="J41" s="400"/>
    </row>
    <row r="42" spans="1:10" ht="48" customHeight="1" thickBot="1">
      <c r="A42" s="229" t="s">
        <v>14</v>
      </c>
      <c r="B42" s="230" t="s">
        <v>13</v>
      </c>
      <c r="C42" s="228" t="s">
        <v>10</v>
      </c>
      <c r="D42" s="228" t="s">
        <v>0</v>
      </c>
      <c r="E42" s="228" t="s">
        <v>2</v>
      </c>
      <c r="F42" s="182"/>
      <c r="G42" s="182"/>
      <c r="H42" s="102" t="s">
        <v>10</v>
      </c>
      <c r="I42" s="102" t="s">
        <v>2</v>
      </c>
      <c r="J42" s="102" t="s">
        <v>20</v>
      </c>
    </row>
    <row r="43" spans="1:10" ht="16.5" customHeight="1">
      <c r="A43" s="380">
        <v>19</v>
      </c>
      <c r="B43" s="66">
        <v>1</v>
      </c>
      <c r="C43" s="66">
        <v>37</v>
      </c>
      <c r="D43" s="139" t="str">
        <f>IF(přihlášky!$F$35="X",přihlášky!$E$35,přihlášky!$H$35)</f>
        <v>Novák Tomáš</v>
      </c>
      <c r="E43" s="98" t="str">
        <f>přihlášky!C8</f>
        <v>ÚO Tábor</v>
      </c>
      <c r="F43" s="386"/>
      <c r="G43" s="60"/>
      <c r="H43" s="208">
        <v>1</v>
      </c>
      <c r="I43" s="211" t="str">
        <f>přihlášky!C7</f>
        <v>ÚO Český Krumlov</v>
      </c>
      <c r="J43" s="214"/>
    </row>
    <row r="44" spans="1:10" ht="16.5" customHeight="1" thickBot="1">
      <c r="A44" s="381"/>
      <c r="B44" s="67">
        <v>2</v>
      </c>
      <c r="C44" s="67">
        <v>38</v>
      </c>
      <c r="D44" s="65" t="str">
        <f>IF(přihlášky!$F$48="X",přihlášky!$E$48,přihlášky!$H$48)</f>
        <v>Nestartuje</v>
      </c>
      <c r="E44" s="99" t="str">
        <f>přihlášky!C9</f>
        <v>ÚO Písek</v>
      </c>
      <c r="F44" s="386"/>
      <c r="G44" s="60"/>
      <c r="H44" s="209">
        <v>2</v>
      </c>
      <c r="I44" s="212" t="str">
        <f>přihlášky!C8</f>
        <v>ÚO Tábor</v>
      </c>
      <c r="J44" s="215"/>
    </row>
    <row r="45" spans="1:10" ht="16.5" customHeight="1">
      <c r="A45" s="380">
        <v>20</v>
      </c>
      <c r="B45" s="66">
        <v>1</v>
      </c>
      <c r="C45" s="66">
        <v>39</v>
      </c>
      <c r="D45" s="118" t="str">
        <f>IF(přihlášky!$F$61="X",přihlášky!$E$61,přihlášky!$H$61)</f>
        <v>Šenkýř Marek</v>
      </c>
      <c r="E45" s="98" t="str">
        <f>přihlášky!C10</f>
        <v>ÚO Jindřichův Hradec</v>
      </c>
      <c r="F45" s="386"/>
      <c r="G45" s="60"/>
      <c r="H45" s="209">
        <v>3</v>
      </c>
      <c r="I45" s="212" t="str">
        <f>přihlášky!C9</f>
        <v>ÚO Písek</v>
      </c>
      <c r="J45" s="215"/>
    </row>
    <row r="46" spans="1:10" ht="16.5" customHeight="1" thickBot="1">
      <c r="A46" s="381"/>
      <c r="B46" s="67">
        <v>2</v>
      </c>
      <c r="C46" s="67">
        <v>40</v>
      </c>
      <c r="D46" s="65" t="str">
        <f>IF(přihlášky!$F$74="X",přihlášky!$E$74,přihlášky!$H$74)</f>
        <v>Klimeš Miroslav</v>
      </c>
      <c r="E46" s="99" t="str">
        <f>přihlášky!C11</f>
        <v>ÚO České Budějovice</v>
      </c>
      <c r="F46" s="386"/>
      <c r="G46" s="60"/>
      <c r="H46" s="209">
        <v>4</v>
      </c>
      <c r="I46" s="212" t="str">
        <f>přihlášky!C10</f>
        <v>ÚO Jindřichův Hradec</v>
      </c>
      <c r="J46" s="215"/>
    </row>
    <row r="47" spans="1:10" ht="16.5" customHeight="1">
      <c r="A47" s="380">
        <v>21</v>
      </c>
      <c r="B47" s="66">
        <v>1</v>
      </c>
      <c r="C47" s="66">
        <v>41</v>
      </c>
      <c r="D47" s="118" t="str">
        <f>IF(přihlášky!$F$87="X",přihlášky!$E$87,přihlášky!$H$87)</f>
        <v>Uhlíř Josef</v>
      </c>
      <c r="E47" s="98" t="str">
        <f>přihlášky!C12</f>
        <v>ÚO Prachatice</v>
      </c>
      <c r="F47" s="386"/>
      <c r="G47" s="60"/>
      <c r="H47" s="209">
        <v>5</v>
      </c>
      <c r="I47" s="212" t="str">
        <f>přihlášky!C11</f>
        <v>ÚO České Budějovice</v>
      </c>
      <c r="J47" s="215"/>
    </row>
    <row r="48" spans="1:10" ht="16.5" customHeight="1" thickBot="1">
      <c r="A48" s="381"/>
      <c r="B48" s="67">
        <v>2</v>
      </c>
      <c r="C48" s="67">
        <v>42</v>
      </c>
      <c r="D48" s="65" t="str">
        <f>IF(přihlášky!$F$100="X",přihlášky!$E$100,přihlášky!$H$100)</f>
        <v>Pěnča Ivan</v>
      </c>
      <c r="E48" s="99" t="str">
        <f>přihlášky!C13</f>
        <v>ÚO Strakonice</v>
      </c>
      <c r="F48" s="386"/>
      <c r="G48" s="60"/>
      <c r="H48" s="209">
        <v>6</v>
      </c>
      <c r="I48" s="212" t="str">
        <f>přihlášky!C12</f>
        <v>ÚO Prachatice</v>
      </c>
      <c r="J48" s="215"/>
    </row>
    <row r="49" spans="1:10" ht="16.5" customHeight="1" thickBot="1">
      <c r="A49" s="380">
        <v>22</v>
      </c>
      <c r="B49" s="66">
        <v>1</v>
      </c>
      <c r="C49" s="66">
        <v>43</v>
      </c>
      <c r="D49" s="118" t="str">
        <f>IF(přihlášky!$F$23="X",přihlášky!$E$23,přihlášky!$H$23)</f>
        <v>Smolík Jakub</v>
      </c>
      <c r="E49" s="98" t="str">
        <f>přihlášky!C7</f>
        <v>ÚO Český Krumlov</v>
      </c>
      <c r="F49" s="386"/>
      <c r="G49" s="60"/>
      <c r="H49" s="210">
        <v>7</v>
      </c>
      <c r="I49" s="213" t="str">
        <f>přihlášky!C13</f>
        <v>ÚO Strakonice</v>
      </c>
      <c r="J49" s="216"/>
    </row>
    <row r="50" spans="1:10" ht="16.5" customHeight="1" thickBot="1">
      <c r="A50" s="381"/>
      <c r="B50" s="67">
        <v>2</v>
      </c>
      <c r="C50" s="67">
        <v>44</v>
      </c>
      <c r="D50" s="65" t="str">
        <f>IF(přihlášky!$F$36="X",přihlášky!$E$36,přihlášky!$H$36)</f>
        <v>Fišer Ondřej</v>
      </c>
      <c r="E50" s="99" t="str">
        <f>přihlášky!C8</f>
        <v>ÚO Tábor</v>
      </c>
      <c r="F50" s="386"/>
      <c r="G50" s="60"/>
      <c r="H50" s="60"/>
      <c r="I50" s="74"/>
      <c r="J50" s="61"/>
    </row>
    <row r="51" spans="1:10" ht="16.5" customHeight="1" thickBot="1">
      <c r="A51" s="380">
        <v>23</v>
      </c>
      <c r="B51" s="66">
        <v>1</v>
      </c>
      <c r="C51" s="66">
        <v>45</v>
      </c>
      <c r="D51" s="118" t="str">
        <f>IF(přihlášky!$F$49="X",přihlášky!$E$49,přihlášky!$H$49)</f>
        <v>Novotný Tomáš</v>
      </c>
      <c r="E51" s="98" t="str">
        <f>přihlášky!C9</f>
        <v>ÚO Písek</v>
      </c>
      <c r="F51" s="160"/>
      <c r="G51" s="160"/>
    </row>
    <row r="52" spans="1:10" ht="16.5" customHeight="1" thickBot="1">
      <c r="A52" s="381"/>
      <c r="B52" s="67">
        <v>2</v>
      </c>
      <c r="C52" s="67">
        <v>46</v>
      </c>
      <c r="D52" s="65" t="str">
        <f>IF(přihlášky!$F$62="X",přihlášky!$E$62,přihlášky!$H$62)</f>
        <v>Bašta Vojtěch</v>
      </c>
      <c r="E52" s="99" t="str">
        <f>přihlášky!C10</f>
        <v>ÚO Jindřichův Hradec</v>
      </c>
      <c r="F52" s="182"/>
      <c r="G52" s="182"/>
      <c r="H52" s="374" t="s">
        <v>23</v>
      </c>
      <c r="I52" s="396"/>
      <c r="J52" s="397"/>
    </row>
    <row r="53" spans="1:10" ht="16.5" customHeight="1" thickBot="1">
      <c r="A53" s="380">
        <v>24</v>
      </c>
      <c r="B53" s="66">
        <v>1</v>
      </c>
      <c r="C53" s="66">
        <v>47</v>
      </c>
      <c r="D53" s="118" t="str">
        <f>IF(přihlášky!$F$75="X",přihlášky!$E$75,přihlášky!$H$75)</f>
        <v>Malík Jan</v>
      </c>
      <c r="E53" s="98" t="str">
        <f>přihlášky!C11</f>
        <v>ÚO České Budějovice</v>
      </c>
      <c r="F53" s="182"/>
      <c r="G53" s="182"/>
      <c r="H53" s="398"/>
      <c r="I53" s="399"/>
      <c r="J53" s="400"/>
    </row>
    <row r="54" spans="1:10" ht="16.5" customHeight="1" thickBot="1">
      <c r="A54" s="381"/>
      <c r="B54" s="67">
        <v>2</v>
      </c>
      <c r="C54" s="67">
        <v>48</v>
      </c>
      <c r="D54" s="65" t="str">
        <f>IF(přihlášky!$F$88="X",přihlášky!$E$88,přihlášky!$H$88)</f>
        <v>Vozandych Petr</v>
      </c>
      <c r="E54" s="99" t="str">
        <f>přihlášky!C12</f>
        <v>ÚO Prachatice</v>
      </c>
      <c r="F54" s="182"/>
      <c r="G54" s="182"/>
      <c r="H54" s="101" t="s">
        <v>10</v>
      </c>
      <c r="I54" s="101" t="s">
        <v>2</v>
      </c>
      <c r="J54" s="101" t="s">
        <v>20</v>
      </c>
    </row>
    <row r="55" spans="1:10" ht="16.5" customHeight="1">
      <c r="A55" s="380">
        <v>25</v>
      </c>
      <c r="B55" s="66">
        <v>1</v>
      </c>
      <c r="C55" s="66">
        <v>49</v>
      </c>
      <c r="D55" s="118" t="str">
        <f>IF(přihlášky!$F$101="X",přihlášky!$E$101,přihlášky!$H$101)</f>
        <v>Božka Martin</v>
      </c>
      <c r="E55" s="98" t="str">
        <f>přihlášky!C13</f>
        <v>ÚO Strakonice</v>
      </c>
      <c r="F55" s="386"/>
      <c r="G55" s="60"/>
      <c r="H55" s="217">
        <v>1</v>
      </c>
      <c r="I55" s="211" t="str">
        <f>přihlášky!C7</f>
        <v>ÚO Český Krumlov</v>
      </c>
      <c r="J55" s="214"/>
    </row>
    <row r="56" spans="1:10" ht="16.5" customHeight="1" thickBot="1">
      <c r="A56" s="381"/>
      <c r="B56" s="67">
        <v>2</v>
      </c>
      <c r="C56" s="67">
        <v>50</v>
      </c>
      <c r="D56" s="65" t="str">
        <f>IF(přihlášky!$F$24="X",přihlášky!$E$24,přihlášky!$H$24)</f>
        <v>Ottenschläger Václav</v>
      </c>
      <c r="E56" s="99" t="str">
        <f>přihlášky!C7</f>
        <v>ÚO Český Krumlov</v>
      </c>
      <c r="F56" s="386"/>
      <c r="G56" s="60"/>
      <c r="H56" s="218">
        <v>2</v>
      </c>
      <c r="I56" s="212" t="str">
        <f>přihlášky!C8</f>
        <v>ÚO Tábor</v>
      </c>
      <c r="J56" s="215"/>
    </row>
    <row r="57" spans="1:10" ht="16.5" customHeight="1">
      <c r="A57" s="380">
        <v>26</v>
      </c>
      <c r="B57" s="66">
        <v>1</v>
      </c>
      <c r="C57" s="66">
        <v>51</v>
      </c>
      <c r="D57" s="118" t="str">
        <f>IF(přihlášky!$F$37="X",přihlášky!$E$37,přihlášky!$H$37)</f>
        <v>Nestartuje</v>
      </c>
      <c r="E57" s="98" t="str">
        <f>přihlášky!C8</f>
        <v>ÚO Tábor</v>
      </c>
      <c r="F57" s="386"/>
      <c r="G57" s="60"/>
      <c r="H57" s="218">
        <v>3</v>
      </c>
      <c r="I57" s="212" t="str">
        <f>přihlášky!C9</f>
        <v>ÚO Písek</v>
      </c>
      <c r="J57" s="215"/>
    </row>
    <row r="58" spans="1:10" ht="16.5" customHeight="1" thickBot="1">
      <c r="A58" s="381"/>
      <c r="B58" s="67">
        <v>2</v>
      </c>
      <c r="C58" s="67">
        <v>52</v>
      </c>
      <c r="D58" s="119" t="str">
        <f>IF(přihlášky!$F$50="X",přihlášky!$E$50,přihlášky!$H$50)</f>
        <v>Lučanský Patrik</v>
      </c>
      <c r="E58" s="99" t="str">
        <f>přihlášky!C9</f>
        <v>ÚO Písek</v>
      </c>
      <c r="F58" s="386"/>
      <c r="G58" s="60"/>
      <c r="H58" s="218">
        <v>4</v>
      </c>
      <c r="I58" s="212" t="str">
        <f>přihlášky!C10</f>
        <v>ÚO Jindřichův Hradec</v>
      </c>
      <c r="J58" s="215"/>
    </row>
    <row r="59" spans="1:10" ht="16.5" customHeight="1">
      <c r="A59" s="380">
        <v>27</v>
      </c>
      <c r="B59" s="66">
        <v>1</v>
      </c>
      <c r="C59" s="66">
        <v>53</v>
      </c>
      <c r="D59" s="118" t="str">
        <f>IF(přihlášky!$F$63="X",přihlášky!$E$63,přihlášky!$H$63)</f>
        <v>Huml Ondřej</v>
      </c>
      <c r="E59" s="98" t="str">
        <f>přihlášky!C10</f>
        <v>ÚO Jindřichův Hradec</v>
      </c>
      <c r="F59" s="386"/>
      <c r="G59" s="60"/>
      <c r="H59" s="218">
        <v>5</v>
      </c>
      <c r="I59" s="212" t="str">
        <f>přihlášky!C11</f>
        <v>ÚO České Budějovice</v>
      </c>
      <c r="J59" s="215"/>
    </row>
    <row r="60" spans="1:10" ht="16.5" customHeight="1" thickBot="1">
      <c r="A60" s="381"/>
      <c r="B60" s="67">
        <v>2</v>
      </c>
      <c r="C60" s="67">
        <v>54</v>
      </c>
      <c r="D60" s="65" t="str">
        <f>IF(přihlášky!$F$76="X",přihlášky!$E$76,přihlášky!$H$76)</f>
        <v>Mikoláš Petr</v>
      </c>
      <c r="E60" s="99" t="str">
        <f>přihlášky!C11</f>
        <v>ÚO České Budějovice</v>
      </c>
      <c r="F60" s="386"/>
      <c r="G60" s="60"/>
      <c r="H60" s="218">
        <v>6</v>
      </c>
      <c r="I60" s="212" t="str">
        <f>přihlášky!C12</f>
        <v>ÚO Prachatice</v>
      </c>
      <c r="J60" s="215"/>
    </row>
    <row r="61" spans="1:10" ht="16.5" customHeight="1" thickBot="1">
      <c r="A61" s="380">
        <v>28</v>
      </c>
      <c r="B61" s="66">
        <v>1</v>
      </c>
      <c r="C61" s="66">
        <v>55</v>
      </c>
      <c r="D61" s="118" t="str">
        <f>IF(přihlášky!$F$89="X",přihlášky!$E$89,přihlášky!$H$89)</f>
        <v>Krotký Václav</v>
      </c>
      <c r="E61" s="98" t="str">
        <f>přihlášky!C12</f>
        <v>ÚO Prachatice</v>
      </c>
      <c r="F61" s="386"/>
      <c r="G61" s="60"/>
      <c r="H61" s="219">
        <v>7</v>
      </c>
      <c r="I61" s="213" t="str">
        <f>přihlášky!C13</f>
        <v>ÚO Strakonice</v>
      </c>
      <c r="J61" s="216"/>
    </row>
    <row r="62" spans="1:10" ht="16.5" customHeight="1" thickBot="1">
      <c r="A62" s="381"/>
      <c r="B62" s="67">
        <v>2</v>
      </c>
      <c r="C62" s="67">
        <v>56</v>
      </c>
      <c r="D62" s="65" t="str">
        <f>IF(přihlášky!$F$102="X",přihlášky!$E$102,přihlášky!$H$102)</f>
        <v>Černovský Michal</v>
      </c>
      <c r="E62" s="99" t="str">
        <f>přihlášky!C13</f>
        <v>ÚO Strakonice</v>
      </c>
      <c r="F62" s="386"/>
      <c r="G62" s="60"/>
      <c r="H62" s="60"/>
      <c r="I62" s="74"/>
      <c r="J62" s="61"/>
    </row>
    <row r="63" spans="1:10" ht="16.5" customHeight="1">
      <c r="A63" s="380">
        <v>29</v>
      </c>
      <c r="B63" s="66">
        <v>1</v>
      </c>
      <c r="C63" s="66">
        <v>57</v>
      </c>
      <c r="D63" s="118" t="str">
        <f>IF(přihlášky!$F$25="X",přihlášky!$E$25,přihlášky!$H$25)</f>
        <v>Böhm Matěj</v>
      </c>
      <c r="E63" s="98" t="str">
        <f>přihlášky!C7</f>
        <v>ÚO Český Krumlov</v>
      </c>
      <c r="F63" s="62"/>
      <c r="G63" s="60"/>
      <c r="H63" s="60"/>
      <c r="I63" s="74"/>
      <c r="J63" s="61"/>
    </row>
    <row r="64" spans="1:10" ht="16.5" customHeight="1" thickBot="1">
      <c r="A64" s="381"/>
      <c r="B64" s="67">
        <v>2</v>
      </c>
      <c r="C64" s="67">
        <v>58</v>
      </c>
      <c r="D64" s="65" t="str">
        <f>IF(přihlášky!$F$38="X",přihlášky!$E$38,přihlášky!$H$38)</f>
        <v>Nestartuje</v>
      </c>
      <c r="E64" s="99" t="str">
        <f>přihlášky!C8</f>
        <v>ÚO Tábor</v>
      </c>
      <c r="F64" s="62"/>
      <c r="G64" s="60"/>
      <c r="H64" s="60"/>
      <c r="I64" s="74"/>
      <c r="J64" s="61"/>
    </row>
    <row r="65" spans="1:10" ht="16.5" customHeight="1">
      <c r="A65" s="380">
        <v>30</v>
      </c>
      <c r="B65" s="66">
        <v>1</v>
      </c>
      <c r="C65" s="66">
        <v>59</v>
      </c>
      <c r="D65" s="118" t="str">
        <f>IF(přihlášky!$F$51="X",přihlášky!$E$51,přihlášky!$H$51)</f>
        <v>Nestartuje</v>
      </c>
      <c r="E65" s="98" t="str">
        <f>přihlášky!C9</f>
        <v>ÚO Písek</v>
      </c>
      <c r="F65" s="62"/>
      <c r="G65" s="60"/>
      <c r="H65" s="60"/>
      <c r="I65" s="74"/>
      <c r="J65" s="61"/>
    </row>
    <row r="66" spans="1:10" ht="16.5" customHeight="1" thickBot="1">
      <c r="A66" s="381"/>
      <c r="B66" s="67">
        <v>2</v>
      </c>
      <c r="C66" s="67">
        <v>60</v>
      </c>
      <c r="D66" s="65" t="str">
        <f>IF(přihlášky!$F$64="X",přihlášky!$E$64,přihlášky!$H$64)</f>
        <v>Nestartuje</v>
      </c>
      <c r="E66" s="99" t="str">
        <f>přihlášky!C10</f>
        <v>ÚO Jindřichův Hradec</v>
      </c>
    </row>
    <row r="67" spans="1:10" ht="16.5" customHeight="1">
      <c r="A67" s="380">
        <v>31</v>
      </c>
      <c r="B67" s="66">
        <v>1</v>
      </c>
      <c r="C67" s="66">
        <v>61</v>
      </c>
      <c r="D67" s="141" t="str">
        <f>IF(přihlášky!$F$77="X",přihlášky!$E$77,přihlášky!$H$77)</f>
        <v>Nestartuje</v>
      </c>
      <c r="E67" s="98" t="str">
        <f>přihlášky!C11</f>
        <v>ÚO České Budějovice</v>
      </c>
    </row>
    <row r="68" spans="1:10" ht="16.5" customHeight="1" thickBot="1">
      <c r="A68" s="381"/>
      <c r="B68" s="67">
        <v>2</v>
      </c>
      <c r="C68" s="67">
        <v>62</v>
      </c>
      <c r="D68" s="65" t="s">
        <v>102</v>
      </c>
      <c r="E68" s="99" t="s">
        <v>47</v>
      </c>
    </row>
    <row r="69" spans="1:10" ht="16.5" customHeight="1">
      <c r="A69" s="380">
        <v>32</v>
      </c>
      <c r="B69" s="66">
        <v>1</v>
      </c>
      <c r="C69" s="66">
        <v>63</v>
      </c>
      <c r="D69" s="118" t="str">
        <f>IF(přihlášky!$F$103="X",přihlášky!$E$103,přihlášky!$H$103)</f>
        <v>Stibor Jiří (věž jednotlivci)</v>
      </c>
      <c r="E69" s="98" t="str">
        <f>přihlášky!C13</f>
        <v>ÚO Strakonice</v>
      </c>
    </row>
    <row r="70" spans="1:10" ht="16.5" customHeight="1" thickBot="1">
      <c r="A70" s="381"/>
      <c r="B70" s="67">
        <v>2</v>
      </c>
      <c r="C70" s="67">
        <v>64</v>
      </c>
      <c r="D70" s="65" t="s">
        <v>103</v>
      </c>
      <c r="E70" s="99" t="s">
        <v>47</v>
      </c>
    </row>
    <row r="71" spans="1:10" ht="16.5" customHeight="1">
      <c r="A71" s="380">
        <v>33</v>
      </c>
      <c r="B71" s="66">
        <v>1</v>
      </c>
      <c r="C71" s="66">
        <v>65</v>
      </c>
      <c r="D71" s="118" t="str">
        <f>IF(přihlášky!$F$39="X",přihlášky!$E$39,přihlášky!$H$39)</f>
        <v>Nestartuje</v>
      </c>
      <c r="E71" s="98" t="str">
        <f>přihlášky!C8</f>
        <v>ÚO Tábor</v>
      </c>
    </row>
    <row r="72" spans="1:10" ht="16.5" customHeight="1" thickBot="1">
      <c r="A72" s="381"/>
      <c r="B72" s="67">
        <v>2</v>
      </c>
      <c r="C72" s="67">
        <v>66</v>
      </c>
      <c r="D72" s="65" t="str">
        <f>IF(přihlášky!$F$52="X",přihlášky!$E$52,přihlášky!$H$52)</f>
        <v>Motejzík Martin</v>
      </c>
      <c r="E72" s="99" t="str">
        <f>přihlášky!C9</f>
        <v>ÚO Písek</v>
      </c>
    </row>
    <row r="73" spans="1:10" ht="16.5" hidden="1" customHeight="1">
      <c r="A73" s="380">
        <v>34</v>
      </c>
      <c r="B73" s="66">
        <v>1</v>
      </c>
      <c r="C73" s="66">
        <v>67</v>
      </c>
      <c r="D73" s="118" t="str">
        <f>IF(přihlášky!$F$65="X",přihlášky!$E$65,přihlášky!$H$65)</f>
        <v>Nestartuje</v>
      </c>
      <c r="E73" s="98" t="str">
        <f>přihlášky!C10</f>
        <v>ÚO Jindřichův Hradec</v>
      </c>
    </row>
    <row r="74" spans="1:10" ht="16.5" hidden="1" customHeight="1" thickBot="1">
      <c r="A74" s="381"/>
      <c r="B74" s="67">
        <v>2</v>
      </c>
      <c r="C74" s="67">
        <v>68</v>
      </c>
      <c r="D74" s="65" t="str">
        <f>IF(přihlášky!$F$78="X",přihlášky!$E$78,přihlášky!$H$78)</f>
        <v>Nestartuje</v>
      </c>
      <c r="E74" s="99" t="str">
        <f>přihlášky!C11</f>
        <v>ÚO České Budějovice</v>
      </c>
    </row>
    <row r="75" spans="1:10" ht="16.5" hidden="1" customHeight="1">
      <c r="A75" s="380">
        <v>35</v>
      </c>
      <c r="B75" s="66">
        <v>1</v>
      </c>
      <c r="C75" s="66">
        <v>69</v>
      </c>
      <c r="D75" s="118" t="str">
        <f>IF(přihlášky!$F$91="X",přihlášky!$E$91,přihlášky!$H$91)</f>
        <v>Nestartuje</v>
      </c>
      <c r="E75" s="98" t="str">
        <f>přihlášky!C12</f>
        <v>ÚO Prachatice</v>
      </c>
    </row>
    <row r="76" spans="1:10" ht="16.5" hidden="1" customHeight="1" thickBot="1">
      <c r="A76" s="381"/>
      <c r="B76" s="67">
        <v>2</v>
      </c>
      <c r="C76" s="67">
        <v>70</v>
      </c>
      <c r="D76" s="65" t="str">
        <f>IF(přihlášky!$F$104="X",přihlášky!$E$104,přihlášky!$H$104)</f>
        <v>Krupka Luboš (věž jednotlivci)</v>
      </c>
      <c r="E76" s="99" t="str">
        <f>přihlášky!C13</f>
        <v>ÚO Strakonice</v>
      </c>
    </row>
    <row r="77" spans="1:10" ht="16.5" customHeight="1">
      <c r="A77" s="374" t="s">
        <v>16</v>
      </c>
      <c r="B77" s="375"/>
      <c r="C77" s="375"/>
      <c r="D77" s="375"/>
      <c r="E77" s="376"/>
      <c r="F77" s="62"/>
      <c r="G77" s="62"/>
      <c r="H77" s="62"/>
      <c r="I77" s="62"/>
      <c r="J77" s="62"/>
    </row>
    <row r="78" spans="1:10" ht="16.5" customHeight="1" thickBot="1">
      <c r="A78" s="377"/>
      <c r="B78" s="378"/>
      <c r="C78" s="378"/>
      <c r="D78" s="378"/>
      <c r="E78" s="379"/>
      <c r="F78" s="62"/>
      <c r="G78" s="62"/>
      <c r="H78" s="62"/>
      <c r="I78" s="62"/>
      <c r="J78" s="62"/>
    </row>
    <row r="79" spans="1:10" ht="48" customHeight="1" thickBot="1">
      <c r="A79" s="26" t="s">
        <v>14</v>
      </c>
      <c r="B79" s="27" t="s">
        <v>13</v>
      </c>
      <c r="C79" s="28" t="s">
        <v>10</v>
      </c>
      <c r="D79" s="28" t="s">
        <v>0</v>
      </c>
      <c r="E79" s="28" t="s">
        <v>2</v>
      </c>
      <c r="F79" s="62"/>
      <c r="G79" s="62"/>
      <c r="H79" s="60"/>
      <c r="I79" s="60"/>
      <c r="J79" s="60"/>
    </row>
    <row r="80" spans="1:10" ht="16.5" customHeight="1">
      <c r="A80" s="380">
        <v>1</v>
      </c>
      <c r="B80" s="120">
        <v>2</v>
      </c>
      <c r="C80" s="120">
        <v>1</v>
      </c>
      <c r="D80" s="139" t="str">
        <f>IF(přihlášky!$F$17="X",přihlášky!$E$17,přihlášky!H93)</f>
        <v>Klíma Miloslav</v>
      </c>
      <c r="E80" s="98" t="str">
        <f>přihlášky!C7</f>
        <v>ÚO Český Krumlov</v>
      </c>
      <c r="F80" s="62"/>
      <c r="G80" s="60"/>
      <c r="H80" s="60"/>
      <c r="I80" s="74"/>
      <c r="J80" s="61"/>
    </row>
    <row r="81" spans="1:10" ht="16.5" customHeight="1" thickBot="1">
      <c r="A81" s="381"/>
      <c r="B81" s="20">
        <v>1</v>
      </c>
      <c r="C81" s="20">
        <v>2</v>
      </c>
      <c r="D81" s="140" t="str">
        <f>IF(přihlášky!$F$30="X",přihlášky!$E$30,přihlášky!$H$30)</f>
        <v>Janovský Martin</v>
      </c>
      <c r="E81" s="99" t="str">
        <f>přihlášky!C8</f>
        <v>ÚO Tábor</v>
      </c>
      <c r="F81" s="62"/>
      <c r="G81" s="60"/>
      <c r="H81" s="60"/>
      <c r="I81" s="74"/>
      <c r="J81" s="61"/>
    </row>
    <row r="82" spans="1:10" ht="16.5" customHeight="1">
      <c r="A82" s="380">
        <v>2</v>
      </c>
      <c r="B82" s="120">
        <v>2</v>
      </c>
      <c r="C82" s="120">
        <v>3</v>
      </c>
      <c r="D82" s="139" t="str">
        <f>IF(přihlášky!$F$43="X",přihlášky!$E$43,přihlášky!$H$43)</f>
        <v>Král Radek</v>
      </c>
      <c r="E82" s="98" t="str">
        <f>přihlášky!C9</f>
        <v>ÚO Písek</v>
      </c>
      <c r="F82" s="62"/>
      <c r="G82" s="60"/>
      <c r="H82" s="60"/>
      <c r="I82" s="74"/>
      <c r="J82" s="61"/>
    </row>
    <row r="83" spans="1:10" ht="16.5" customHeight="1" thickBot="1">
      <c r="A83" s="381"/>
      <c r="B83" s="20">
        <v>1</v>
      </c>
      <c r="C83" s="20">
        <v>4</v>
      </c>
      <c r="D83" s="140" t="str">
        <f>IF(přihlášky!$F$56="X",přihlášky!$E$56,přihlášky!$H$56)</f>
        <v>Šmíd Stanislav</v>
      </c>
      <c r="E83" s="99" t="str">
        <f>přihlášky!C10</f>
        <v>ÚO Jindřichův Hradec</v>
      </c>
      <c r="F83" s="62"/>
      <c r="G83" s="60"/>
      <c r="H83" s="60"/>
      <c r="I83" s="74"/>
      <c r="J83" s="61"/>
    </row>
    <row r="84" spans="1:10" ht="16.5" customHeight="1">
      <c r="A84" s="380">
        <v>3</v>
      </c>
      <c r="B84" s="120">
        <v>2</v>
      </c>
      <c r="C84" s="120">
        <v>5</v>
      </c>
      <c r="D84" s="139" t="str">
        <f>IF(přihlášky!$F$69="X",přihlášky!$E$69,přihlášky!$H$69)</f>
        <v>Severa Marek</v>
      </c>
      <c r="E84" s="98" t="str">
        <f>přihlášky!C11</f>
        <v>ÚO České Budějovice</v>
      </c>
      <c r="F84" s="62"/>
      <c r="G84" s="60"/>
      <c r="H84" s="60"/>
      <c r="I84" s="74"/>
      <c r="J84" s="61"/>
    </row>
    <row r="85" spans="1:10" ht="16.5" customHeight="1" thickBot="1">
      <c r="A85" s="381"/>
      <c r="B85" s="20">
        <v>1</v>
      </c>
      <c r="C85" s="20">
        <v>6</v>
      </c>
      <c r="D85" s="140" t="str">
        <f>IF(přihlášky!$F$82="X",přihlášky!$E$82,přihlášky!$H$82)</f>
        <v>Cais Martin</v>
      </c>
      <c r="E85" s="99" t="str">
        <f>přihlášky!C12</f>
        <v>ÚO Prachatice</v>
      </c>
      <c r="F85" s="62"/>
      <c r="G85" s="60"/>
      <c r="H85" s="60"/>
      <c r="I85" s="74"/>
      <c r="J85" s="61"/>
    </row>
    <row r="86" spans="1:10" ht="16.5" customHeight="1">
      <c r="A86" s="380">
        <v>4</v>
      </c>
      <c r="B86" s="120">
        <v>2</v>
      </c>
      <c r="C86" s="120">
        <v>7</v>
      </c>
      <c r="D86" s="139" t="str">
        <f>IF(přihlášky!$F$95="X",přihlášky!$E$95,přihlášky!$H$95)</f>
        <v>Muchl Vladimír</v>
      </c>
      <c r="E86" s="98" t="str">
        <f>přihlášky!C13</f>
        <v>ÚO Strakonice</v>
      </c>
      <c r="F86" s="62"/>
      <c r="G86" s="60"/>
      <c r="H86" s="60"/>
      <c r="I86" s="74"/>
      <c r="J86" s="61"/>
    </row>
    <row r="87" spans="1:10" ht="16.5" customHeight="1" thickBot="1">
      <c r="A87" s="381"/>
      <c r="B87" s="20">
        <v>1</v>
      </c>
      <c r="C87" s="20">
        <v>8</v>
      </c>
      <c r="D87" s="140" t="str">
        <f>IF(přihlášky!$F$18="X",přihlášky!$E$18,přihlášky!H94)</f>
        <v>Bartuška Jiří</v>
      </c>
      <c r="E87" s="99" t="str">
        <f>přihlášky!C7</f>
        <v>ÚO Český Krumlov</v>
      </c>
      <c r="F87" s="62"/>
      <c r="G87" s="60"/>
      <c r="H87" s="60"/>
      <c r="I87" s="74"/>
      <c r="J87" s="61"/>
    </row>
    <row r="88" spans="1:10" ht="16.5" customHeight="1">
      <c r="A88" s="380">
        <v>5</v>
      </c>
      <c r="B88" s="120">
        <v>2</v>
      </c>
      <c r="C88" s="120">
        <v>9</v>
      </c>
      <c r="D88" s="139" t="str">
        <f>IF(přihlášky!$F$31="X",přihlášky!$E$31,přihlášky!$H$31)</f>
        <v>Řezáč Milan</v>
      </c>
      <c r="E88" s="98" t="str">
        <f>přihlášky!C8</f>
        <v>ÚO Tábor</v>
      </c>
      <c r="F88" s="62"/>
      <c r="G88" s="62"/>
      <c r="H88" s="60"/>
      <c r="I88" s="60"/>
      <c r="J88" s="60"/>
    </row>
    <row r="89" spans="1:10" ht="16.5" customHeight="1" thickBot="1">
      <c r="A89" s="381"/>
      <c r="B89" s="20">
        <v>1</v>
      </c>
      <c r="C89" s="20">
        <v>10</v>
      </c>
      <c r="D89" s="140" t="str">
        <f>IF(přihlášky!$F$44="X",přihlášky!$E$44,přihlášky!$H$44)</f>
        <v>Píbal Jiří</v>
      </c>
      <c r="E89" s="99" t="str">
        <f>přihlášky!C9</f>
        <v>ÚO Písek</v>
      </c>
      <c r="F89" s="62"/>
      <c r="G89" s="60"/>
      <c r="H89" s="60"/>
      <c r="I89" s="74"/>
      <c r="J89" s="61"/>
    </row>
    <row r="90" spans="1:10" ht="16.5" customHeight="1">
      <c r="A90" s="380">
        <v>6</v>
      </c>
      <c r="B90" s="120">
        <v>2</v>
      </c>
      <c r="C90" s="120">
        <v>11</v>
      </c>
      <c r="D90" s="139" t="str">
        <f>IF(přihlášky!$F$57="X",přihlášky!$E$57,přihlášky!$H$57)</f>
        <v>Doktor Michal</v>
      </c>
      <c r="E90" s="98" t="str">
        <f>přihlášky!C10</f>
        <v>ÚO Jindřichův Hradec</v>
      </c>
      <c r="F90" s="62"/>
      <c r="G90" s="60"/>
      <c r="H90" s="60"/>
      <c r="I90" s="74"/>
      <c r="J90" s="61"/>
    </row>
    <row r="91" spans="1:10" ht="16.5" customHeight="1" thickBot="1">
      <c r="A91" s="381"/>
      <c r="B91" s="20">
        <v>1</v>
      </c>
      <c r="C91" s="20">
        <v>12</v>
      </c>
      <c r="D91" s="140" t="str">
        <f>IF(přihlášky!$F$70="X",přihlášky!$E$70,přihlášky!$H$70)</f>
        <v>Nestartuje</v>
      </c>
      <c r="E91" s="99" t="str">
        <f>přihlášky!C11</f>
        <v>ÚO České Budějovice</v>
      </c>
      <c r="F91" s="62"/>
      <c r="G91" s="60"/>
      <c r="H91" s="60"/>
      <c r="I91" s="74"/>
      <c r="J91" s="61"/>
    </row>
    <row r="92" spans="1:10" ht="16.5" customHeight="1">
      <c r="A92" s="380">
        <v>7</v>
      </c>
      <c r="B92" s="120">
        <v>2</v>
      </c>
      <c r="C92" s="120">
        <v>13</v>
      </c>
      <c r="D92" s="139" t="str">
        <f>IF(přihlášky!$F$83="X",přihlášky!$E$83,přihlášky!$H$83)</f>
        <v>Šustr Jiří</v>
      </c>
      <c r="E92" s="98" t="str">
        <f>přihlášky!C12</f>
        <v>ÚO Prachatice</v>
      </c>
      <c r="F92" s="62"/>
      <c r="G92" s="60"/>
      <c r="H92" s="60"/>
      <c r="I92" s="74"/>
      <c r="J92" s="61"/>
    </row>
    <row r="93" spans="1:10" ht="16.5" customHeight="1" thickBot="1">
      <c r="A93" s="381"/>
      <c r="B93" s="20">
        <v>1</v>
      </c>
      <c r="C93" s="20">
        <v>14</v>
      </c>
      <c r="D93" s="140" t="str">
        <f>IF(přihlášky!$F$96="X",přihlášky!$E$96,přihlášky!$H$96)</f>
        <v>Kreuz Jakub</v>
      </c>
      <c r="E93" s="99" t="str">
        <f>přihlášky!C13</f>
        <v>ÚO Strakonice</v>
      </c>
      <c r="F93" s="62"/>
      <c r="G93" s="60"/>
      <c r="H93" s="60"/>
      <c r="I93" s="74"/>
      <c r="J93" s="61"/>
    </row>
    <row r="94" spans="1:10" ht="16.5" customHeight="1">
      <c r="A94" s="380">
        <v>8</v>
      </c>
      <c r="B94" s="120">
        <v>2</v>
      </c>
      <c r="C94" s="120">
        <v>15</v>
      </c>
      <c r="D94" s="139" t="str">
        <f>IF(přihlášky!$F$19="X",přihlášky!$E$19,přihlášky!$H$19)</f>
        <v>Klein Adolf</v>
      </c>
      <c r="E94" s="98" t="str">
        <f>přihlášky!C7</f>
        <v>ÚO Český Krumlov</v>
      </c>
      <c r="F94" s="62"/>
      <c r="G94" s="60"/>
      <c r="H94" s="60"/>
      <c r="I94" s="74"/>
      <c r="J94" s="61"/>
    </row>
    <row r="95" spans="1:10" ht="16.5" customHeight="1" thickBot="1">
      <c r="A95" s="381"/>
      <c r="B95" s="20">
        <v>1</v>
      </c>
      <c r="C95" s="20">
        <v>16</v>
      </c>
      <c r="D95" s="140" t="str">
        <f>IF(přihlášky!$F$32="X",přihlášky!$E$32,přihlášky!$H$32)</f>
        <v>Svatoň Petr</v>
      </c>
      <c r="E95" s="99" t="str">
        <f>přihlášky!C8</f>
        <v>ÚO Tábor</v>
      </c>
      <c r="F95" s="62"/>
      <c r="G95" s="60"/>
      <c r="H95" s="60"/>
      <c r="I95" s="74"/>
      <c r="J95" s="61"/>
    </row>
    <row r="96" spans="1:10" ht="16.5" customHeight="1">
      <c r="A96" s="380">
        <v>9</v>
      </c>
      <c r="B96" s="120">
        <v>2</v>
      </c>
      <c r="C96" s="120">
        <v>17</v>
      </c>
      <c r="D96" s="139" t="str">
        <f>IF(přihlášky!$F$45="X",přihlášky!$E$45,přihlášky!$H$45)</f>
        <v>Trantina Karel</v>
      </c>
      <c r="E96" s="98" t="str">
        <f>přihlášky!C9</f>
        <v>ÚO Písek</v>
      </c>
      <c r="F96" s="62"/>
      <c r="G96" s="60"/>
      <c r="H96" s="60"/>
      <c r="I96" s="74"/>
      <c r="J96" s="61"/>
    </row>
    <row r="97" spans="1:5" ht="16.5" customHeight="1" thickBot="1">
      <c r="A97" s="381"/>
      <c r="B97" s="20">
        <v>1</v>
      </c>
      <c r="C97" s="20">
        <v>18</v>
      </c>
      <c r="D97" s="140" t="str">
        <f>IF(přihlášky!$F$58="X",přihlášky!$E$58,přihlášky!$H$58)</f>
        <v>Janů Pavel</v>
      </c>
      <c r="E97" s="99" t="str">
        <f>přihlášky!C10</f>
        <v>ÚO Jindřichův Hradec</v>
      </c>
    </row>
    <row r="98" spans="1:5" ht="16.5" customHeight="1">
      <c r="A98" s="380">
        <v>10</v>
      </c>
      <c r="B98" s="120">
        <v>2</v>
      </c>
      <c r="C98" s="120">
        <v>19</v>
      </c>
      <c r="D98" s="139" t="str">
        <f>IF(přihlášky!$F$71="X",přihlášky!$E$71,přihlášky!$H$71)</f>
        <v>Ježek Jan</v>
      </c>
      <c r="E98" s="98" t="str">
        <f>přihlášky!C11</f>
        <v>ÚO České Budějovice</v>
      </c>
    </row>
    <row r="99" spans="1:5" ht="16.5" customHeight="1" thickBot="1">
      <c r="A99" s="381"/>
      <c r="B99" s="20">
        <v>1</v>
      </c>
      <c r="C99" s="20">
        <v>20</v>
      </c>
      <c r="D99" s="140" t="str">
        <f>IF(přihlášky!$F$84="X",přihlášky!$E$84,přihlášky!$H$84)</f>
        <v>Rosa Petr</v>
      </c>
      <c r="E99" s="99" t="str">
        <f>přihlášky!C12</f>
        <v>ÚO Prachatice</v>
      </c>
    </row>
    <row r="100" spans="1:5" ht="16.5" customHeight="1">
      <c r="A100" s="380">
        <v>11</v>
      </c>
      <c r="B100" s="120">
        <v>2</v>
      </c>
      <c r="C100" s="120">
        <v>21</v>
      </c>
      <c r="D100" s="139" t="str">
        <f>IF(přihlášky!$F$97="X",přihlášky!$E$97,přihlášky!$H$97)</f>
        <v>Vaňač Aleš</v>
      </c>
      <c r="E100" s="98" t="str">
        <f>přihlášky!C13</f>
        <v>ÚO Strakonice</v>
      </c>
    </row>
    <row r="101" spans="1:5" ht="16.5" customHeight="1" thickBot="1">
      <c r="A101" s="381"/>
      <c r="B101" s="20">
        <v>1</v>
      </c>
      <c r="C101" s="20">
        <v>22</v>
      </c>
      <c r="D101" s="140" t="str">
        <f>IF(přihlášky!$F$20="X",přihlášky!$E$20,přihlášky!$H$20)</f>
        <v>Šebest Dušan</v>
      </c>
      <c r="E101" s="99" t="str">
        <f>přihlášky!C7</f>
        <v>ÚO Český Krumlov</v>
      </c>
    </row>
    <row r="102" spans="1:5" ht="16.5" customHeight="1">
      <c r="A102" s="380">
        <v>12</v>
      </c>
      <c r="B102" s="120">
        <v>2</v>
      </c>
      <c r="C102" s="120">
        <v>23</v>
      </c>
      <c r="D102" s="139" t="str">
        <f>IF(přihlášky!$F$33="X",přihlášky!$E$33,přihlášky!$H$33)</f>
        <v>Brožek Josef</v>
      </c>
      <c r="E102" s="98" t="str">
        <f>přihlášky!C8</f>
        <v>ÚO Tábor</v>
      </c>
    </row>
    <row r="103" spans="1:5" ht="16.5" customHeight="1" thickBot="1">
      <c r="A103" s="381"/>
      <c r="B103" s="20">
        <v>1</v>
      </c>
      <c r="C103" s="20">
        <v>24</v>
      </c>
      <c r="D103" s="140" t="str">
        <f>IF(přihlášky!$F$46="X",přihlášky!$E$46,přihlášky!$H$46)</f>
        <v>Horský Marek</v>
      </c>
      <c r="E103" s="99" t="str">
        <f>přihlášky!C9</f>
        <v>ÚO Písek</v>
      </c>
    </row>
    <row r="104" spans="1:5" ht="16.5" customHeight="1">
      <c r="A104" s="380">
        <v>13</v>
      </c>
      <c r="B104" s="120">
        <v>2</v>
      </c>
      <c r="C104" s="120">
        <v>25</v>
      </c>
      <c r="D104" s="139" t="str">
        <f>IF(přihlášky!$F$59="X",přihlášky!$E$59,přihlášky!$H$59)</f>
        <v>Švehla Radim</v>
      </c>
      <c r="E104" s="98" t="str">
        <f>přihlášky!C10</f>
        <v>ÚO Jindřichův Hradec</v>
      </c>
    </row>
    <row r="105" spans="1:5" ht="16.5" customHeight="1" thickBot="1">
      <c r="A105" s="381"/>
      <c r="B105" s="20">
        <v>1</v>
      </c>
      <c r="C105" s="20">
        <v>26</v>
      </c>
      <c r="D105" s="140" t="str">
        <f>IF(přihlášky!$F$72="X",přihlášky!$E$72,přihlášky!$H$72)</f>
        <v>Měřička Michal</v>
      </c>
      <c r="E105" s="99" t="str">
        <f>přihlášky!C11</f>
        <v>ÚO České Budějovice</v>
      </c>
    </row>
    <row r="106" spans="1:5" ht="16.5" customHeight="1">
      <c r="A106" s="380">
        <v>14</v>
      </c>
      <c r="B106" s="120">
        <v>2</v>
      </c>
      <c r="C106" s="120">
        <v>27</v>
      </c>
      <c r="D106" s="139" t="str">
        <f>IF(přihlášky!$F$85="X",přihlášky!$E$85,přihlášky!$H$85)</f>
        <v>Kacetl Vít</v>
      </c>
      <c r="E106" s="98" t="str">
        <f>přihlášky!C12</f>
        <v>ÚO Prachatice</v>
      </c>
    </row>
    <row r="107" spans="1:5" ht="16.5" customHeight="1" thickBot="1">
      <c r="A107" s="381"/>
      <c r="B107" s="20">
        <v>1</v>
      </c>
      <c r="C107" s="20">
        <v>28</v>
      </c>
      <c r="D107" s="140" t="str">
        <f>IF(přihlášky!$F$98="X",přihlášky!$E$98,přihlášky!$H$98)</f>
        <v>Habich Michal</v>
      </c>
      <c r="E107" s="99" t="str">
        <f>přihlášky!C13</f>
        <v>ÚO Strakonice</v>
      </c>
    </row>
    <row r="108" spans="1:5" ht="16.5" customHeight="1">
      <c r="A108" s="380">
        <v>15</v>
      </c>
      <c r="B108" s="120">
        <v>2</v>
      </c>
      <c r="C108" s="120">
        <v>29</v>
      </c>
      <c r="D108" s="139" t="str">
        <f>IF(přihlášky!$F$21="X",přihlášky!$E$21,přihlášky!$H$21)</f>
        <v>Kačer Zdeněk</v>
      </c>
      <c r="E108" s="98" t="str">
        <f>přihlášky!C7</f>
        <v>ÚO Český Krumlov</v>
      </c>
    </row>
    <row r="109" spans="1:5" ht="16.5" customHeight="1" thickBot="1">
      <c r="A109" s="381"/>
      <c r="B109" s="20">
        <v>1</v>
      </c>
      <c r="C109" s="20">
        <v>30</v>
      </c>
      <c r="D109" s="140" t="str">
        <f>IF(přihlášky!$F$34="X",přihlášky!$E$34,přihlášky!$H$34)</f>
        <v>Podzimek Michal</v>
      </c>
      <c r="E109" s="99" t="str">
        <f>přihlášky!C8</f>
        <v>ÚO Tábor</v>
      </c>
    </row>
    <row r="110" spans="1:5" ht="16.5" customHeight="1">
      <c r="A110" s="380">
        <v>16</v>
      </c>
      <c r="B110" s="120">
        <v>2</v>
      </c>
      <c r="C110" s="120">
        <v>31</v>
      </c>
      <c r="D110" s="139" t="str">
        <f>IF(přihlášky!$F$47="X",přihlášky!$E$47,přihlášky!$H$47)</f>
        <v>Šťastný Ladislav</v>
      </c>
      <c r="E110" s="98" t="str">
        <f>přihlášky!C9</f>
        <v>ÚO Písek</v>
      </c>
    </row>
    <row r="111" spans="1:5" ht="16.5" customHeight="1" thickBot="1">
      <c r="A111" s="381"/>
      <c r="B111" s="20">
        <v>1</v>
      </c>
      <c r="C111" s="20">
        <v>32</v>
      </c>
      <c r="D111" s="140" t="str">
        <f>IF(přihlášky!$F$60="X",přihlášky!$E$60,přihlášky!$H$60)</f>
        <v>Kučera Jan</v>
      </c>
      <c r="E111" s="99" t="str">
        <f>přihlášky!C10</f>
        <v>ÚO Jindřichův Hradec</v>
      </c>
    </row>
    <row r="112" spans="1:5" ht="16.5" customHeight="1">
      <c r="A112" s="380">
        <v>17</v>
      </c>
      <c r="B112" s="120">
        <v>2</v>
      </c>
      <c r="C112" s="120">
        <v>33</v>
      </c>
      <c r="D112" s="139" t="str">
        <f>IF(přihlášky!$F$73="X",přihlášky!$E$73,přihlášky!$H$73)</f>
        <v>Čada Milan</v>
      </c>
      <c r="E112" s="98" t="str">
        <f>přihlášky!C11</f>
        <v>ÚO České Budějovice</v>
      </c>
    </row>
    <row r="113" spans="1:5" ht="16.5" customHeight="1" thickBot="1">
      <c r="A113" s="381"/>
      <c r="B113" s="20">
        <v>1</v>
      </c>
      <c r="C113" s="20">
        <v>34</v>
      </c>
      <c r="D113" s="140" t="str">
        <f>IF(přihlášky!$F$86="X",přihlášky!$E$86,přihlášky!$H$86)</f>
        <v>Študlar Petr</v>
      </c>
      <c r="E113" s="99" t="str">
        <f>přihlášky!C12</f>
        <v>ÚO Prachatice</v>
      </c>
    </row>
    <row r="114" spans="1:5" ht="16.5" customHeight="1">
      <c r="A114" s="380">
        <v>18</v>
      </c>
      <c r="B114" s="120">
        <v>2</v>
      </c>
      <c r="C114" s="120">
        <v>35</v>
      </c>
      <c r="D114" s="139" t="str">
        <f>IF(přihlášky!$F$99="X",přihlášky!$E$99,přihlášky!$H$99)</f>
        <v>Suchopár Jiří</v>
      </c>
      <c r="E114" s="98" t="str">
        <f>přihlášky!C13</f>
        <v>ÚO Strakonice</v>
      </c>
    </row>
    <row r="115" spans="1:5" ht="16.5" customHeight="1" thickBot="1">
      <c r="A115" s="381"/>
      <c r="B115" s="20">
        <v>1</v>
      </c>
      <c r="C115" s="20">
        <v>36</v>
      </c>
      <c r="D115" s="140" t="str">
        <f>IF(přihlášky!$F$22="X",přihlášky!$E$22,přihlášky!$H$22)</f>
        <v>Dvořák Petr</v>
      </c>
      <c r="E115" s="99" t="str">
        <f>přihlášky!C7</f>
        <v>ÚO Český Krumlov</v>
      </c>
    </row>
    <row r="116" spans="1:5" ht="16.5" customHeight="1">
      <c r="A116" s="374" t="s">
        <v>16</v>
      </c>
      <c r="B116" s="375"/>
      <c r="C116" s="375"/>
      <c r="D116" s="375"/>
      <c r="E116" s="376"/>
    </row>
    <row r="117" spans="1:5" ht="16.5" customHeight="1" thickBot="1">
      <c r="A117" s="377"/>
      <c r="B117" s="378"/>
      <c r="C117" s="378"/>
      <c r="D117" s="378"/>
      <c r="E117" s="379"/>
    </row>
    <row r="118" spans="1:5" ht="48" customHeight="1" thickBot="1">
      <c r="A118" s="26" t="s">
        <v>14</v>
      </c>
      <c r="B118" s="27" t="s">
        <v>13</v>
      </c>
      <c r="C118" s="28" t="s">
        <v>10</v>
      </c>
      <c r="D118" s="28" t="s">
        <v>0</v>
      </c>
      <c r="E118" s="28" t="s">
        <v>2</v>
      </c>
    </row>
    <row r="119" spans="1:5" ht="16.5" customHeight="1">
      <c r="A119" s="380">
        <v>19</v>
      </c>
      <c r="B119" s="120">
        <v>2</v>
      </c>
      <c r="C119" s="120">
        <v>37</v>
      </c>
      <c r="D119" s="139" t="str">
        <f>IF(přihlášky!$F$35="X",přihlášky!$E$35,přihlášky!$H$35)</f>
        <v>Novák Tomáš</v>
      </c>
      <c r="E119" s="98" t="str">
        <f>přihlášky!C8</f>
        <v>ÚO Tábor</v>
      </c>
    </row>
    <row r="120" spans="1:5" ht="16.5" customHeight="1" thickBot="1">
      <c r="A120" s="381"/>
      <c r="B120" s="20">
        <v>1</v>
      </c>
      <c r="C120" s="20">
        <v>38</v>
      </c>
      <c r="D120" s="65" t="str">
        <f>IF(přihlášky!$F$48="X",přihlášky!$E$48,přihlášky!$H$48)</f>
        <v>Nestartuje</v>
      </c>
      <c r="E120" s="99" t="str">
        <f>přihlášky!C9</f>
        <v>ÚO Písek</v>
      </c>
    </row>
    <row r="121" spans="1:5" ht="16.5" customHeight="1">
      <c r="A121" s="380">
        <v>20</v>
      </c>
      <c r="B121" s="120">
        <v>2</v>
      </c>
      <c r="C121" s="120">
        <v>39</v>
      </c>
      <c r="D121" s="118" t="str">
        <f>IF(přihlášky!$F$61="X",přihlášky!$E$61,přihlášky!$H$61)</f>
        <v>Šenkýř Marek</v>
      </c>
      <c r="E121" s="98" t="str">
        <f>přihlášky!C10</f>
        <v>ÚO Jindřichův Hradec</v>
      </c>
    </row>
    <row r="122" spans="1:5" ht="16.5" customHeight="1" thickBot="1">
      <c r="A122" s="381"/>
      <c r="B122" s="20">
        <v>1</v>
      </c>
      <c r="C122" s="20">
        <v>40</v>
      </c>
      <c r="D122" s="65" t="str">
        <f>IF(přihlášky!$F$74="X",přihlášky!$E$74,přihlášky!$H$74)</f>
        <v>Klimeš Miroslav</v>
      </c>
      <c r="E122" s="99" t="str">
        <f>přihlášky!C11</f>
        <v>ÚO České Budějovice</v>
      </c>
    </row>
    <row r="123" spans="1:5" ht="16.5" customHeight="1">
      <c r="A123" s="380">
        <v>21</v>
      </c>
      <c r="B123" s="120">
        <v>2</v>
      </c>
      <c r="C123" s="120">
        <v>41</v>
      </c>
      <c r="D123" s="118" t="str">
        <f>IF(přihlášky!$F$87="X",přihlášky!$E$87,přihlášky!$H$87)</f>
        <v>Uhlíř Josef</v>
      </c>
      <c r="E123" s="98" t="str">
        <f>přihlášky!C12</f>
        <v>ÚO Prachatice</v>
      </c>
    </row>
    <row r="124" spans="1:5" ht="16.5" customHeight="1" thickBot="1">
      <c r="A124" s="381"/>
      <c r="B124" s="20">
        <v>1</v>
      </c>
      <c r="C124" s="20">
        <v>42</v>
      </c>
      <c r="D124" s="65" t="str">
        <f>IF(přihlášky!$F$100="X",přihlášky!$E$100,přihlášky!$H$100)</f>
        <v>Pěnča Ivan</v>
      </c>
      <c r="E124" s="99" t="str">
        <f>přihlášky!C13</f>
        <v>ÚO Strakonice</v>
      </c>
    </row>
    <row r="125" spans="1:5" ht="16.5" customHeight="1">
      <c r="A125" s="380">
        <v>22</v>
      </c>
      <c r="B125" s="120">
        <v>2</v>
      </c>
      <c r="C125" s="120">
        <v>43</v>
      </c>
      <c r="D125" s="118" t="str">
        <f>IF(přihlášky!$F$23="X",přihlášky!$E$23,přihlášky!$H$23)</f>
        <v>Smolík Jakub</v>
      </c>
      <c r="E125" s="98" t="str">
        <f>přihlášky!C7</f>
        <v>ÚO Český Krumlov</v>
      </c>
    </row>
    <row r="126" spans="1:5" ht="16.5" customHeight="1" thickBot="1">
      <c r="A126" s="381"/>
      <c r="B126" s="20">
        <v>1</v>
      </c>
      <c r="C126" s="20">
        <v>44</v>
      </c>
      <c r="D126" s="65" t="str">
        <f>IF(přihlášky!$F$36="X",přihlášky!$E$36,přihlášky!$H$36)</f>
        <v>Fišer Ondřej</v>
      </c>
      <c r="E126" s="99" t="str">
        <f>přihlášky!C8</f>
        <v>ÚO Tábor</v>
      </c>
    </row>
    <row r="127" spans="1:5" ht="16.5" customHeight="1">
      <c r="A127" s="380">
        <v>23</v>
      </c>
      <c r="B127" s="120">
        <v>2</v>
      </c>
      <c r="C127" s="120">
        <v>45</v>
      </c>
      <c r="D127" s="118" t="str">
        <f>IF(přihlášky!$F$49="X",přihlášky!$E$49,přihlášky!$H$49)</f>
        <v>Novotný Tomáš</v>
      </c>
      <c r="E127" s="98" t="str">
        <f>přihlášky!C9</f>
        <v>ÚO Písek</v>
      </c>
    </row>
    <row r="128" spans="1:5" ht="16.5" customHeight="1" thickBot="1">
      <c r="A128" s="381"/>
      <c r="B128" s="20">
        <v>1</v>
      </c>
      <c r="C128" s="20">
        <v>46</v>
      </c>
      <c r="D128" s="65" t="str">
        <f>IF(přihlášky!$F$62="X",přihlášky!$E$62,přihlášky!$H$62)</f>
        <v>Bašta Vojtěch</v>
      </c>
      <c r="E128" s="99" t="str">
        <f>přihlášky!C10</f>
        <v>ÚO Jindřichův Hradec</v>
      </c>
    </row>
    <row r="129" spans="1:5" ht="16.5" customHeight="1">
      <c r="A129" s="380">
        <v>24</v>
      </c>
      <c r="B129" s="120">
        <v>2</v>
      </c>
      <c r="C129" s="120">
        <v>47</v>
      </c>
      <c r="D129" s="118" t="str">
        <f>IF(přihlášky!$F$75="X",přihlášky!$E$75,přihlášky!$H$75)</f>
        <v>Malík Jan</v>
      </c>
      <c r="E129" s="98" t="str">
        <f>přihlášky!C11</f>
        <v>ÚO České Budějovice</v>
      </c>
    </row>
    <row r="130" spans="1:5" ht="16.5" customHeight="1" thickBot="1">
      <c r="A130" s="381"/>
      <c r="B130" s="20">
        <v>1</v>
      </c>
      <c r="C130" s="20">
        <v>48</v>
      </c>
      <c r="D130" s="65" t="str">
        <f>IF(přihlášky!$F$88="X",přihlášky!$E$88,přihlášky!$H$88)</f>
        <v>Vozandych Petr</v>
      </c>
      <c r="E130" s="99" t="str">
        <f>přihlášky!C12</f>
        <v>ÚO Prachatice</v>
      </c>
    </row>
    <row r="131" spans="1:5" ht="16.5" customHeight="1">
      <c r="A131" s="380">
        <v>25</v>
      </c>
      <c r="B131" s="120">
        <v>2</v>
      </c>
      <c r="C131" s="120">
        <v>49</v>
      </c>
      <c r="D131" s="118" t="str">
        <f>IF(přihlášky!$F$101="X",přihlášky!$E$101,přihlášky!$H$101)</f>
        <v>Božka Martin</v>
      </c>
      <c r="E131" s="98" t="str">
        <f>přihlášky!C13</f>
        <v>ÚO Strakonice</v>
      </c>
    </row>
    <row r="132" spans="1:5" ht="16.5" customHeight="1" thickBot="1">
      <c r="A132" s="381"/>
      <c r="B132" s="20">
        <v>1</v>
      </c>
      <c r="C132" s="20">
        <v>50</v>
      </c>
      <c r="D132" s="65" t="str">
        <f>IF(přihlášky!$F$24="X",přihlášky!$E$24,přihlášky!$H$24)</f>
        <v>Ottenschläger Václav</v>
      </c>
      <c r="E132" s="99" t="str">
        <f>přihlášky!C7</f>
        <v>ÚO Český Krumlov</v>
      </c>
    </row>
    <row r="133" spans="1:5" ht="16.5" customHeight="1">
      <c r="A133" s="380">
        <v>26</v>
      </c>
      <c r="B133" s="120">
        <v>2</v>
      </c>
      <c r="C133" s="120">
        <v>51</v>
      </c>
      <c r="D133" s="118" t="str">
        <f>IF(přihlášky!$F$37="X",přihlášky!$E$37,přihlášky!$H$37)</f>
        <v>Nestartuje</v>
      </c>
      <c r="E133" s="98" t="str">
        <f>přihlášky!C8</f>
        <v>ÚO Tábor</v>
      </c>
    </row>
    <row r="134" spans="1:5" ht="16.5" customHeight="1" thickBot="1">
      <c r="A134" s="381"/>
      <c r="B134" s="20">
        <v>1</v>
      </c>
      <c r="C134" s="20">
        <v>52</v>
      </c>
      <c r="D134" s="119" t="str">
        <f>IF(přihlášky!$F$50="X",přihlášky!$E$50,přihlášky!$H$50)</f>
        <v>Lučanský Patrik</v>
      </c>
      <c r="E134" s="99" t="str">
        <f>přihlášky!C9</f>
        <v>ÚO Písek</v>
      </c>
    </row>
    <row r="135" spans="1:5" ht="16.5" customHeight="1">
      <c r="A135" s="380">
        <v>27</v>
      </c>
      <c r="B135" s="120">
        <v>2</v>
      </c>
      <c r="C135" s="120">
        <v>53</v>
      </c>
      <c r="D135" s="118" t="str">
        <f>IF(přihlášky!$F$63="X",přihlášky!$E$63,přihlášky!$H$63)</f>
        <v>Huml Ondřej</v>
      </c>
      <c r="E135" s="98" t="str">
        <f>přihlášky!C10</f>
        <v>ÚO Jindřichův Hradec</v>
      </c>
    </row>
    <row r="136" spans="1:5" ht="16.5" customHeight="1" thickBot="1">
      <c r="A136" s="381"/>
      <c r="B136" s="20">
        <v>1</v>
      </c>
      <c r="C136" s="20">
        <v>54</v>
      </c>
      <c r="D136" s="65" t="str">
        <f>IF(přihlášky!$F$76="X",přihlášky!$E$76,přihlášky!$H$76)</f>
        <v>Mikoláš Petr</v>
      </c>
      <c r="E136" s="99" t="str">
        <f>přihlášky!C11</f>
        <v>ÚO České Budějovice</v>
      </c>
    </row>
    <row r="137" spans="1:5" ht="16.5" customHeight="1">
      <c r="A137" s="380">
        <v>28</v>
      </c>
      <c r="B137" s="120">
        <v>2</v>
      </c>
      <c r="C137" s="120">
        <v>55</v>
      </c>
      <c r="D137" s="118" t="str">
        <f>IF(přihlášky!$F$89="X",přihlášky!$E$89,přihlášky!$H$89)</f>
        <v>Krotký Václav</v>
      </c>
      <c r="E137" s="98" t="str">
        <f>přihlášky!C12</f>
        <v>ÚO Prachatice</v>
      </c>
    </row>
    <row r="138" spans="1:5" ht="16.5" customHeight="1" thickBot="1">
      <c r="A138" s="381"/>
      <c r="B138" s="20">
        <v>1</v>
      </c>
      <c r="C138" s="20">
        <v>56</v>
      </c>
      <c r="D138" s="65" t="str">
        <f>IF(přihlášky!$F$102="X",přihlášky!$E$102,přihlášky!$H$102)</f>
        <v>Černovský Michal</v>
      </c>
      <c r="E138" s="99" t="str">
        <f>přihlášky!C13</f>
        <v>ÚO Strakonice</v>
      </c>
    </row>
    <row r="139" spans="1:5" ht="16.5" customHeight="1">
      <c r="A139" s="380">
        <v>29</v>
      </c>
      <c r="B139" s="120">
        <v>2</v>
      </c>
      <c r="C139" s="120">
        <v>57</v>
      </c>
      <c r="D139" s="118" t="str">
        <f>IF(přihlášky!$F$25="X",přihlášky!$E$25,přihlášky!$H$25)</f>
        <v>Böhm Matěj</v>
      </c>
      <c r="E139" s="98" t="str">
        <f>přihlášky!C7</f>
        <v>ÚO Český Krumlov</v>
      </c>
    </row>
    <row r="140" spans="1:5" ht="16.5" customHeight="1" thickBot="1">
      <c r="A140" s="381"/>
      <c r="B140" s="20">
        <v>1</v>
      </c>
      <c r="C140" s="20">
        <v>58</v>
      </c>
      <c r="D140" s="65" t="str">
        <f>IF(přihlášky!$F$38="X",přihlášky!$E$38,přihlášky!$H$38)</f>
        <v>Nestartuje</v>
      </c>
      <c r="E140" s="99" t="str">
        <f>přihlášky!C8</f>
        <v>ÚO Tábor</v>
      </c>
    </row>
    <row r="141" spans="1:5" ht="16.5" customHeight="1">
      <c r="A141" s="380">
        <v>30</v>
      </c>
      <c r="B141" s="120">
        <v>2</v>
      </c>
      <c r="C141" s="66">
        <v>59</v>
      </c>
      <c r="D141" s="118" t="str">
        <f>IF(přihlášky!$F$51="X",přihlášky!$E$51,přihlášky!$H$51)</f>
        <v>Nestartuje</v>
      </c>
      <c r="E141" s="98" t="str">
        <f>přihlášky!C9</f>
        <v>ÚO Písek</v>
      </c>
    </row>
    <row r="142" spans="1:5" ht="16.5" customHeight="1" thickBot="1">
      <c r="A142" s="381"/>
      <c r="B142" s="20">
        <v>1</v>
      </c>
      <c r="C142" s="67">
        <v>60</v>
      </c>
      <c r="D142" s="65" t="str">
        <f>IF(přihlášky!$F$64="X",přihlášky!$E$64,přihlášky!$H$64)</f>
        <v>Nestartuje</v>
      </c>
      <c r="E142" s="99" t="str">
        <f>přihlášky!C10</f>
        <v>ÚO Jindřichův Hradec</v>
      </c>
    </row>
    <row r="143" spans="1:5" ht="16.5" customHeight="1">
      <c r="A143" s="380">
        <v>31</v>
      </c>
      <c r="B143" s="120">
        <v>2</v>
      </c>
      <c r="C143" s="66">
        <v>61</v>
      </c>
      <c r="D143" s="141" t="str">
        <f>IF(přihlášky!$F$77="X",přihlášky!$E$77,přihlášky!$H$77)</f>
        <v>Nestartuje</v>
      </c>
      <c r="E143" s="98" t="str">
        <f>přihlášky!C11</f>
        <v>ÚO České Budějovice</v>
      </c>
    </row>
    <row r="144" spans="1:5" ht="16.5" customHeight="1" thickBot="1">
      <c r="A144" s="381"/>
      <c r="B144" s="20">
        <v>1</v>
      </c>
      <c r="C144" s="67">
        <v>62</v>
      </c>
      <c r="D144" s="65" t="s">
        <v>102</v>
      </c>
      <c r="E144" s="99" t="s">
        <v>47</v>
      </c>
    </row>
    <row r="145" spans="1:5" ht="16.5" customHeight="1">
      <c r="A145" s="380">
        <v>32</v>
      </c>
      <c r="B145" s="120">
        <v>2</v>
      </c>
      <c r="C145" s="66">
        <v>63</v>
      </c>
      <c r="D145" s="118" t="str">
        <f>IF(přihlášky!$F$103="X",přihlášky!$E$103,přihlášky!$H$103)</f>
        <v>Stibor Jiří (věž jednotlivci)</v>
      </c>
      <c r="E145" s="98" t="str">
        <f>přihlášky!C13</f>
        <v>ÚO Strakonice</v>
      </c>
    </row>
    <row r="146" spans="1:5" ht="16.5" customHeight="1" thickBot="1">
      <c r="A146" s="381"/>
      <c r="B146" s="20">
        <v>1</v>
      </c>
      <c r="C146" s="67">
        <v>64</v>
      </c>
      <c r="D146" s="65" t="s">
        <v>103</v>
      </c>
      <c r="E146" s="99" t="s">
        <v>47</v>
      </c>
    </row>
    <row r="147" spans="1:5" ht="16.5" customHeight="1">
      <c r="A147" s="380">
        <v>33</v>
      </c>
      <c r="B147" s="120">
        <v>2</v>
      </c>
      <c r="C147" s="120">
        <v>65</v>
      </c>
      <c r="D147" s="118" t="str">
        <f>IF(přihlášky!$F$39="X",přihlášky!$E$39,přihlášky!$H$39)</f>
        <v>Nestartuje</v>
      </c>
      <c r="E147" s="98" t="str">
        <f>přihlášky!C8</f>
        <v>ÚO Tábor</v>
      </c>
    </row>
    <row r="148" spans="1:5" ht="16.5" customHeight="1" thickBot="1">
      <c r="A148" s="381"/>
      <c r="B148" s="20">
        <v>1</v>
      </c>
      <c r="C148" s="20">
        <v>66</v>
      </c>
      <c r="D148" s="65" t="str">
        <f>IF(přihlášky!$F$52="X",přihlášky!$E$52,přihlášky!$H$52)</f>
        <v>Motejzík Martin</v>
      </c>
      <c r="E148" s="99" t="str">
        <f>přihlášky!C9</f>
        <v>ÚO Písek</v>
      </c>
    </row>
    <row r="149" spans="1:5" ht="16.5" hidden="1" customHeight="1">
      <c r="A149" s="380">
        <v>34</v>
      </c>
      <c r="B149" s="120">
        <v>2</v>
      </c>
      <c r="C149" s="120">
        <v>67</v>
      </c>
      <c r="D149" s="118" t="str">
        <f>IF(přihlášky!$F$65="X",přihlášky!$E$65,přihlášky!$H$65)</f>
        <v>Nestartuje</v>
      </c>
      <c r="E149" s="98" t="str">
        <f>přihlášky!C10</f>
        <v>ÚO Jindřichův Hradec</v>
      </c>
    </row>
    <row r="150" spans="1:5" ht="16.5" hidden="1" customHeight="1" thickBot="1">
      <c r="A150" s="381"/>
      <c r="B150" s="20">
        <v>1</v>
      </c>
      <c r="C150" s="20">
        <v>68</v>
      </c>
      <c r="D150" s="65" t="str">
        <f>IF(přihlášky!$F$78="X",přihlášky!$E$78,přihlášky!$H$78)</f>
        <v>Nestartuje</v>
      </c>
      <c r="E150" s="99" t="str">
        <f>přihlášky!C11</f>
        <v>ÚO České Budějovice</v>
      </c>
    </row>
    <row r="151" spans="1:5" ht="16.5" hidden="1" customHeight="1">
      <c r="A151" s="380">
        <v>35</v>
      </c>
      <c r="B151" s="120">
        <v>2</v>
      </c>
      <c r="C151" s="120">
        <v>69</v>
      </c>
      <c r="D151" s="118" t="str">
        <f>IF(přihlášky!$F$91="X",přihlášky!$E$91,přihlášky!$H$91)</f>
        <v>Nestartuje</v>
      </c>
      <c r="E151" s="98" t="str">
        <f>přihlášky!C12</f>
        <v>ÚO Prachatice</v>
      </c>
    </row>
    <row r="152" spans="1:5" ht="16.5" hidden="1" customHeight="1" thickBot="1">
      <c r="A152" s="381"/>
      <c r="B152" s="20">
        <v>1</v>
      </c>
      <c r="C152" s="20">
        <v>70</v>
      </c>
      <c r="D152" s="65" t="str">
        <f>IF(přihlášky!$F$104="X",přihlášky!$E$104,přihlášky!$H$104)</f>
        <v>Krupka Luboš (věž jednotlivci)</v>
      </c>
      <c r="E152" s="99" t="str">
        <f>přihlášky!C13</f>
        <v>ÚO Strakonice</v>
      </c>
    </row>
    <row r="153" spans="1:5">
      <c r="A153" s="372" t="s">
        <v>139</v>
      </c>
      <c r="B153" s="382"/>
      <c r="C153" s="382"/>
      <c r="D153" s="382"/>
      <c r="E153" s="383"/>
    </row>
    <row r="154" spans="1:5" ht="16.5" thickBot="1">
      <c r="A154" s="373"/>
      <c r="B154" s="384"/>
      <c r="C154" s="384"/>
      <c r="D154" s="384"/>
      <c r="E154" s="385"/>
    </row>
    <row r="155" spans="1:5" ht="29.25" thickBot="1">
      <c r="A155" s="231" t="s">
        <v>14</v>
      </c>
      <c r="B155" s="232" t="s">
        <v>13</v>
      </c>
      <c r="C155" s="200" t="s">
        <v>10</v>
      </c>
      <c r="D155" s="200" t="s">
        <v>0</v>
      </c>
      <c r="E155" s="233" t="s">
        <v>2</v>
      </c>
    </row>
    <row r="156" spans="1:5">
      <c r="A156" s="395">
        <v>1</v>
      </c>
      <c r="B156" s="66">
        <v>1</v>
      </c>
      <c r="C156" s="66">
        <v>1</v>
      </c>
      <c r="D156" s="139" t="str">
        <f>IF(přihlášky!$G$17="X",přihlášky!$E$17,přihlášky!H169)</f>
        <v>Klíma Miloslav</v>
      </c>
      <c r="E156" s="98" t="str">
        <f>přihlášky!C7</f>
        <v>ÚO Český Krumlov</v>
      </c>
    </row>
    <row r="157" spans="1:5">
      <c r="A157" s="388"/>
      <c r="B157" s="195">
        <v>2</v>
      </c>
      <c r="C157" s="195">
        <v>2</v>
      </c>
      <c r="D157" s="152" t="str">
        <f>IF(přihlášky!$G$30="X",přihlášky!$E$30,přihlášky!$H$30)</f>
        <v>Janovský Martin</v>
      </c>
      <c r="E157" s="197" t="str">
        <f>přihlášky!C8</f>
        <v>ÚO Tábor</v>
      </c>
    </row>
    <row r="158" spans="1:5" ht="16.5" thickBot="1">
      <c r="A158" s="389"/>
      <c r="B158" s="67">
        <v>3</v>
      </c>
      <c r="C158" s="67">
        <v>3</v>
      </c>
      <c r="D158" s="140" t="str">
        <f>IF(přihlášky!$G$43="X",přihlášky!$E$43,přihlášky!$H$43)</f>
        <v>Král Radek</v>
      </c>
      <c r="E158" s="99" t="str">
        <f>přihlášky!C9</f>
        <v>ÚO Písek</v>
      </c>
    </row>
    <row r="159" spans="1:5">
      <c r="A159" s="395">
        <v>2</v>
      </c>
      <c r="B159" s="66">
        <v>1</v>
      </c>
      <c r="C159" s="66">
        <v>4</v>
      </c>
      <c r="D159" s="139" t="str">
        <f>IF(přihlášky!$G$56="X",přihlášky!$E$56,přihlášky!$H$56)</f>
        <v>Šmíd Stanislav</v>
      </c>
      <c r="E159" s="98" t="str">
        <f>přihlášky!C10</f>
        <v>ÚO Jindřichův Hradec</v>
      </c>
    </row>
    <row r="160" spans="1:5">
      <c r="A160" s="388"/>
      <c r="B160" s="195">
        <v>2</v>
      </c>
      <c r="C160" s="195">
        <v>5</v>
      </c>
      <c r="D160" s="152" t="str">
        <f>IF(přihlášky!$G$69="X",přihlášky!$E$69,přihlášky!$H$69)</f>
        <v>Severa Marek</v>
      </c>
      <c r="E160" s="197" t="str">
        <f>přihlášky!C11</f>
        <v>ÚO České Budějovice</v>
      </c>
    </row>
    <row r="161" spans="1:5" ht="16.5" thickBot="1">
      <c r="A161" s="389"/>
      <c r="B161" s="67">
        <v>3</v>
      </c>
      <c r="C161" s="67">
        <v>6</v>
      </c>
      <c r="D161" s="140" t="str">
        <f>IF(přihlášky!$G$82="X",přihlášky!$E$82,přihlášky!$H$82)</f>
        <v>Cais Martin</v>
      </c>
      <c r="E161" s="99" t="str">
        <f>přihlášky!C12</f>
        <v>ÚO Prachatice</v>
      </c>
    </row>
    <row r="162" spans="1:5">
      <c r="A162" s="395">
        <v>3</v>
      </c>
      <c r="B162" s="66">
        <v>1</v>
      </c>
      <c r="C162" s="66">
        <v>7</v>
      </c>
      <c r="D162" s="139" t="str">
        <f>IF(přihlášky!$G$95="X",přihlášky!$E$95,přihlášky!$H$95)</f>
        <v>Muchl Vladimír</v>
      </c>
      <c r="E162" s="98" t="str">
        <f>přihlášky!C13</f>
        <v>ÚO Strakonice</v>
      </c>
    </row>
    <row r="163" spans="1:5">
      <c r="A163" s="388"/>
      <c r="B163" s="195">
        <v>2</v>
      </c>
      <c r="C163" s="195">
        <v>8</v>
      </c>
      <c r="D163" s="152" t="str">
        <f>IF(přihlášky!$G$18="X",přihlášky!$E$18,přihlášky!H170)</f>
        <v>Bartuška Jiří</v>
      </c>
      <c r="E163" s="197" t="str">
        <f>přihlášky!C7</f>
        <v>ÚO Český Krumlov</v>
      </c>
    </row>
    <row r="164" spans="1:5" ht="16.5" thickBot="1">
      <c r="A164" s="389"/>
      <c r="B164" s="67">
        <v>3</v>
      </c>
      <c r="C164" s="67">
        <v>9</v>
      </c>
      <c r="D164" s="140" t="str">
        <f>IF(přihlášky!$G$31="X",přihlášky!$E$31,přihlášky!$H$31)</f>
        <v>Řezáč Milan</v>
      </c>
      <c r="E164" s="99" t="str">
        <f>přihlášky!C8</f>
        <v>ÚO Tábor</v>
      </c>
    </row>
    <row r="165" spans="1:5">
      <c r="A165" s="395">
        <v>4</v>
      </c>
      <c r="B165" s="66">
        <v>1</v>
      </c>
      <c r="C165" s="66">
        <v>10</v>
      </c>
      <c r="D165" s="139" t="str">
        <f>IF(přihlášky!$G$44="X",přihlášky!$E$44,přihlášky!$H$44)</f>
        <v>Píbal Jiří</v>
      </c>
      <c r="E165" s="98" t="str">
        <f>přihlášky!C9</f>
        <v>ÚO Písek</v>
      </c>
    </row>
    <row r="166" spans="1:5">
      <c r="A166" s="388"/>
      <c r="B166" s="195">
        <v>2</v>
      </c>
      <c r="C166" s="195">
        <v>11</v>
      </c>
      <c r="D166" s="152" t="str">
        <f>IF(přihlášky!$G$57="X",přihlášky!$E$57,přihlášky!$H$57)</f>
        <v>Doktor Michal</v>
      </c>
      <c r="E166" s="197" t="str">
        <f>přihlášky!C10</f>
        <v>ÚO Jindřichův Hradec</v>
      </c>
    </row>
    <row r="167" spans="1:5" ht="16.5" thickBot="1">
      <c r="A167" s="389"/>
      <c r="B167" s="67">
        <v>3</v>
      </c>
      <c r="C167" s="67">
        <v>12</v>
      </c>
      <c r="D167" s="140" t="str">
        <f>IF(přihlášky!$G$70="X",přihlášky!$E$70,přihlášky!$H$70)</f>
        <v>Farka Pavel</v>
      </c>
      <c r="E167" s="99" t="str">
        <f>přihlášky!C11</f>
        <v>ÚO České Budějovice</v>
      </c>
    </row>
    <row r="168" spans="1:5">
      <c r="A168" s="395">
        <v>5</v>
      </c>
      <c r="B168" s="66">
        <v>1</v>
      </c>
      <c r="C168" s="66">
        <v>13</v>
      </c>
      <c r="D168" s="139" t="str">
        <f>IF(přihlášky!$G$83="X",přihlášky!$E$83,přihlášky!$H$83)</f>
        <v>Šustr Jiří</v>
      </c>
      <c r="E168" s="98" t="str">
        <f>přihlášky!C12</f>
        <v>ÚO Prachatice</v>
      </c>
    </row>
    <row r="169" spans="1:5">
      <c r="A169" s="388"/>
      <c r="B169" s="195">
        <v>2</v>
      </c>
      <c r="C169" s="195">
        <v>14</v>
      </c>
      <c r="D169" s="152" t="str">
        <f>IF(přihlášky!$G$96="X",přihlášky!$E$96,přihlášky!$H$96)</f>
        <v>Kreuz Jakub</v>
      </c>
      <c r="E169" s="197" t="str">
        <f>přihlášky!C13</f>
        <v>ÚO Strakonice</v>
      </c>
    </row>
    <row r="170" spans="1:5" ht="16.5" thickBot="1">
      <c r="A170" s="389"/>
      <c r="B170" s="67">
        <v>3</v>
      </c>
      <c r="C170" s="67">
        <v>15</v>
      </c>
      <c r="D170" s="140" t="str">
        <f>IF(přihlášky!$G$19="X",přihlášky!$E$19,přihlášky!$H$19)</f>
        <v>Klein Adolf</v>
      </c>
      <c r="E170" s="99" t="str">
        <f>přihlášky!C7</f>
        <v>ÚO Český Krumlov</v>
      </c>
    </row>
    <row r="171" spans="1:5">
      <c r="A171" s="387">
        <v>6</v>
      </c>
      <c r="B171" s="66">
        <v>1</v>
      </c>
      <c r="C171" s="66">
        <v>16</v>
      </c>
      <c r="D171" s="139" t="str">
        <f>IF(přihlášky!$G$32="X",přihlášky!$E$32,přihlášky!$H$32)</f>
        <v>Svatoň Petr</v>
      </c>
      <c r="E171" s="98" t="str">
        <f>přihlášky!C8</f>
        <v>ÚO Tábor</v>
      </c>
    </row>
    <row r="172" spans="1:5">
      <c r="A172" s="388"/>
      <c r="B172" s="195">
        <v>2</v>
      </c>
      <c r="C172" s="195">
        <v>17</v>
      </c>
      <c r="D172" s="152" t="str">
        <f>IF(přihlášky!$G$45="X",přihlášky!$E$45,přihlášky!$H$45)</f>
        <v>Trantina Karel</v>
      </c>
      <c r="E172" s="197" t="str">
        <f>přihlášky!C9</f>
        <v>ÚO Písek</v>
      </c>
    </row>
    <row r="173" spans="1:5" ht="16.5" thickBot="1">
      <c r="A173" s="389"/>
      <c r="B173" s="67">
        <v>3</v>
      </c>
      <c r="C173" s="67">
        <v>18</v>
      </c>
      <c r="D173" s="140" t="str">
        <f>IF(přihlášky!$G$58="X",přihlášky!$E$58,přihlášky!$H$58)</f>
        <v>Janů Pavel</v>
      </c>
      <c r="E173" s="99" t="str">
        <f>přihlášky!C10</f>
        <v>ÚO Jindřichův Hradec</v>
      </c>
    </row>
    <row r="174" spans="1:5">
      <c r="A174" s="380">
        <v>7</v>
      </c>
      <c r="B174" s="66">
        <v>1</v>
      </c>
      <c r="C174" s="66">
        <v>19</v>
      </c>
      <c r="D174" s="139" t="str">
        <f>IF(přihlášky!$G$71="X",přihlášky!$E$71,přihlášky!$H$71)</f>
        <v>Ježek Jan</v>
      </c>
      <c r="E174" s="98" t="str">
        <f>přihlášky!C11</f>
        <v>ÚO České Budějovice</v>
      </c>
    </row>
    <row r="175" spans="1:5">
      <c r="A175" s="392"/>
      <c r="B175" s="195">
        <v>2</v>
      </c>
      <c r="C175" s="195">
        <v>20</v>
      </c>
      <c r="D175" s="152" t="str">
        <f>IF(přihlášky!$G$84="X",přihlášky!$E$84,přihlášky!$H$84)</f>
        <v>Rosa Petr</v>
      </c>
      <c r="E175" s="197" t="str">
        <f>přihlášky!C12</f>
        <v>ÚO Prachatice</v>
      </c>
    </row>
    <row r="176" spans="1:5" ht="16.5" thickBot="1">
      <c r="A176" s="393"/>
      <c r="B176" s="67">
        <v>3</v>
      </c>
      <c r="C176" s="67">
        <v>21</v>
      </c>
      <c r="D176" s="140" t="str">
        <f>IF(přihlášky!$G$97="X",přihlášky!$E$97,přihlášky!$H$97)</f>
        <v>Vaňač Aleš</v>
      </c>
      <c r="E176" s="99" t="str">
        <f>přihlášky!C13</f>
        <v>ÚO Strakonice</v>
      </c>
    </row>
    <row r="177" spans="1:5">
      <c r="A177" s="394">
        <v>8</v>
      </c>
      <c r="B177" s="66">
        <v>1</v>
      </c>
      <c r="C177" s="66">
        <v>22</v>
      </c>
      <c r="D177" s="139" t="str">
        <f>IF(přihlášky!$G$20="X",přihlášky!$E$20,přihlášky!$H$20)</f>
        <v>Šebest Dušan</v>
      </c>
      <c r="E177" s="98" t="str">
        <f>přihlášky!C7</f>
        <v>ÚO Český Krumlov</v>
      </c>
    </row>
    <row r="178" spans="1:5">
      <c r="A178" s="392"/>
      <c r="B178" s="195">
        <v>2</v>
      </c>
      <c r="C178" s="195">
        <v>23</v>
      </c>
      <c r="D178" s="152" t="str">
        <f>IF(přihlášky!$G$33="X",přihlášky!$E$33,přihlášky!$H$33)</f>
        <v>Brožek Josef</v>
      </c>
      <c r="E178" s="197" t="str">
        <f>přihlášky!C8</f>
        <v>ÚO Tábor</v>
      </c>
    </row>
    <row r="179" spans="1:5" ht="16.5" thickBot="1">
      <c r="A179" s="393"/>
      <c r="B179" s="67">
        <v>3</v>
      </c>
      <c r="C179" s="67">
        <v>24</v>
      </c>
      <c r="D179" s="140" t="str">
        <f>IF(přihlášky!$G$46="X",přihlášky!$E$46,přihlášky!$H$46)</f>
        <v>Nestartuje</v>
      </c>
      <c r="E179" s="99" t="str">
        <f>přihlášky!C9</f>
        <v>ÚO Písek</v>
      </c>
    </row>
    <row r="180" spans="1:5">
      <c r="A180" s="380">
        <v>9</v>
      </c>
      <c r="B180" s="66">
        <v>1</v>
      </c>
      <c r="C180" s="66">
        <v>25</v>
      </c>
      <c r="D180" s="139" t="str">
        <f>IF(přihlášky!$G$59="X",přihlášky!$E$59,přihlášky!$H$59)</f>
        <v>Nestartuje</v>
      </c>
      <c r="E180" s="98" t="str">
        <f>přihlášky!C10</f>
        <v>ÚO Jindřichův Hradec</v>
      </c>
    </row>
    <row r="181" spans="1:5">
      <c r="A181" s="392"/>
      <c r="B181" s="195">
        <v>2</v>
      </c>
      <c r="C181" s="195">
        <v>26</v>
      </c>
      <c r="D181" s="152" t="str">
        <f>IF(přihlášky!$G$72="X",přihlášky!$E$72,přihlášky!$H$72)</f>
        <v>Měřička Michal</v>
      </c>
      <c r="E181" s="197" t="str">
        <f>přihlášky!C11</f>
        <v>ÚO České Budějovice</v>
      </c>
    </row>
    <row r="182" spans="1:5" ht="16.5" thickBot="1">
      <c r="A182" s="393"/>
      <c r="B182" s="67">
        <v>3</v>
      </c>
      <c r="C182" s="67">
        <v>27</v>
      </c>
      <c r="D182" s="140" t="str">
        <f>IF(přihlášky!$G$85="X",přihlášky!$E$85,přihlášky!$H$85)</f>
        <v>Kacetl Vít</v>
      </c>
      <c r="E182" s="99" t="str">
        <f>přihlášky!C12</f>
        <v>ÚO Prachatice</v>
      </c>
    </row>
    <row r="183" spans="1:5">
      <c r="A183" s="394">
        <v>10</v>
      </c>
      <c r="B183" s="66">
        <v>1</v>
      </c>
      <c r="C183" s="66">
        <v>28</v>
      </c>
      <c r="D183" s="139" t="str">
        <f>IF(přihlášky!$G$98="X",přihlášky!$E$98,přihlášky!$H$98)</f>
        <v>Habich Michal</v>
      </c>
      <c r="E183" s="98" t="str">
        <f>přihlášky!C13</f>
        <v>ÚO Strakonice</v>
      </c>
    </row>
    <row r="184" spans="1:5">
      <c r="A184" s="392"/>
      <c r="B184" s="195">
        <v>2</v>
      </c>
      <c r="C184" s="195">
        <v>29</v>
      </c>
      <c r="D184" s="152" t="str">
        <f>IF(přihlášky!$G$21="X",přihlášky!$E$21,přihlášky!$H$21)</f>
        <v>Kačer Zdeněk</v>
      </c>
      <c r="E184" s="197" t="str">
        <f>přihlášky!C7</f>
        <v>ÚO Český Krumlov</v>
      </c>
    </row>
    <row r="185" spans="1:5" ht="16.5" thickBot="1">
      <c r="A185" s="393"/>
      <c r="B185" s="67">
        <v>3</v>
      </c>
      <c r="C185" s="67">
        <v>30</v>
      </c>
      <c r="D185" s="140" t="str">
        <f>IF(přihlášky!$G$34="X",přihlášky!$E$34,přihlášky!$H$34)</f>
        <v>Podzimek Michal</v>
      </c>
      <c r="E185" s="99" t="str">
        <f>přihlášky!C8</f>
        <v>ÚO Tábor</v>
      </c>
    </row>
    <row r="186" spans="1:5">
      <c r="A186" s="380">
        <v>11</v>
      </c>
      <c r="B186" s="66">
        <v>1</v>
      </c>
      <c r="C186" s="66">
        <v>31</v>
      </c>
      <c r="D186" s="139" t="str">
        <f>IF(přihlášky!$G$47="X",přihlášky!$E$47,přihlášky!$H$47)</f>
        <v>Šťastný Ladislav</v>
      </c>
      <c r="E186" s="98" t="str">
        <f>přihlášky!C9</f>
        <v>ÚO Písek</v>
      </c>
    </row>
    <row r="187" spans="1:5">
      <c r="A187" s="392"/>
      <c r="B187" s="195">
        <v>2</v>
      </c>
      <c r="C187" s="195">
        <v>32</v>
      </c>
      <c r="D187" s="152" t="str">
        <f>IF(přihlášky!$G$60="X",přihlášky!$E$60,přihlášky!$H$60)</f>
        <v>Kučera Jan</v>
      </c>
      <c r="E187" s="197" t="str">
        <f>přihlášky!C10</f>
        <v>ÚO Jindřichův Hradec</v>
      </c>
    </row>
    <row r="188" spans="1:5" ht="16.5" thickBot="1">
      <c r="A188" s="393"/>
      <c r="B188" s="67">
        <v>3</v>
      </c>
      <c r="C188" s="67">
        <v>33</v>
      </c>
      <c r="D188" s="140" t="str">
        <f>IF(přihlášky!$G$73="X",přihlášky!$E$73,přihlášky!$H$73)</f>
        <v>Čada Milan</v>
      </c>
      <c r="E188" s="99" t="str">
        <f>přihlášky!C11</f>
        <v>ÚO České Budějovice</v>
      </c>
    </row>
    <row r="189" spans="1:5">
      <c r="A189" s="394">
        <v>12</v>
      </c>
      <c r="B189" s="66">
        <v>1</v>
      </c>
      <c r="C189" s="66">
        <v>34</v>
      </c>
      <c r="D189" s="139" t="str">
        <f>IF(přihlášky!$G$86="X",přihlášky!$E$86,přihlášky!$H$86)</f>
        <v>Študlar Petr</v>
      </c>
      <c r="E189" s="98" t="str">
        <f>přihlášky!C12</f>
        <v>ÚO Prachatice</v>
      </c>
    </row>
    <row r="190" spans="1:5">
      <c r="A190" s="392"/>
      <c r="B190" s="195">
        <v>2</v>
      </c>
      <c r="C190" s="195">
        <v>35</v>
      </c>
      <c r="D190" s="152" t="str">
        <f>IF(přihlášky!$G$99="X",přihlášky!$E$99,přihlášky!$H$99)</f>
        <v>Suchopár Jiří</v>
      </c>
      <c r="E190" s="197" t="str">
        <f>přihlášky!C13</f>
        <v>ÚO Strakonice</v>
      </c>
    </row>
    <row r="191" spans="1:5" ht="16.5" thickBot="1">
      <c r="A191" s="393"/>
      <c r="B191" s="67">
        <v>3</v>
      </c>
      <c r="C191" s="67">
        <v>36</v>
      </c>
      <c r="D191" s="140" t="str">
        <f>IF(přihlášky!$G$22="X",přihlášky!$E$22,přihlášky!$H$22)</f>
        <v>Dvořák Petr</v>
      </c>
      <c r="E191" s="99" t="str">
        <f>přihlášky!C7</f>
        <v>ÚO Český Krumlov</v>
      </c>
    </row>
    <row r="192" spans="1:5">
      <c r="A192" s="372" t="s">
        <v>139</v>
      </c>
      <c r="B192" s="382"/>
      <c r="C192" s="382"/>
      <c r="D192" s="382"/>
      <c r="E192" s="383"/>
    </row>
    <row r="193" spans="1:5" ht="16.5" thickBot="1">
      <c r="A193" s="373"/>
      <c r="B193" s="384"/>
      <c r="C193" s="384"/>
      <c r="D193" s="384"/>
      <c r="E193" s="385"/>
    </row>
    <row r="194" spans="1:5" ht="29.25" thickBot="1">
      <c r="A194" s="229" t="s">
        <v>14</v>
      </c>
      <c r="B194" s="230" t="s">
        <v>13</v>
      </c>
      <c r="C194" s="228" t="s">
        <v>10</v>
      </c>
      <c r="D194" s="228" t="s">
        <v>0</v>
      </c>
      <c r="E194" s="228" t="s">
        <v>2</v>
      </c>
    </row>
    <row r="195" spans="1:5">
      <c r="A195" s="387">
        <v>13</v>
      </c>
      <c r="B195" s="66">
        <v>1</v>
      </c>
      <c r="C195" s="66">
        <v>37</v>
      </c>
      <c r="D195" s="139" t="str">
        <f>IF(přihlášky!$G$35="X",přihlášky!$E$35,přihlášky!$H$35)</f>
        <v>Novák Tomáš</v>
      </c>
      <c r="E195" s="98" t="str">
        <f>přihlášky!C8</f>
        <v>ÚO Tábor</v>
      </c>
    </row>
    <row r="196" spans="1:5">
      <c r="A196" s="388"/>
      <c r="B196" s="195">
        <v>2</v>
      </c>
      <c r="C196" s="195">
        <v>38</v>
      </c>
      <c r="D196" s="153" t="str">
        <f>IF(přihlášky!$G$48="X",přihlášky!$E$48,přihlášky!$H$48)</f>
        <v>Brož Lukáš</v>
      </c>
      <c r="E196" s="197" t="str">
        <f>přihlášky!C9</f>
        <v>ÚO Písek</v>
      </c>
    </row>
    <row r="197" spans="1:5" ht="16.5" thickBot="1">
      <c r="A197" s="389"/>
      <c r="B197" s="67">
        <v>3</v>
      </c>
      <c r="C197" s="67">
        <v>39</v>
      </c>
      <c r="D197" s="65" t="str">
        <f>IF(přihlášky!$G$61="X",přihlášky!$E$61,přihlášky!$H$61)</f>
        <v>Šenkýř Marek</v>
      </c>
      <c r="E197" s="99" t="str">
        <f>přihlášky!C10</f>
        <v>ÚO Jindřichův Hradec</v>
      </c>
    </row>
    <row r="198" spans="1:5">
      <c r="A198" s="390">
        <v>14</v>
      </c>
      <c r="B198" s="190">
        <v>1</v>
      </c>
      <c r="C198" s="190">
        <v>40</v>
      </c>
      <c r="D198" s="192" t="str">
        <f>IF(přihlášky!$G$74="X",přihlášky!$E$74,přihlášky!$H$74)</f>
        <v>Klimeš Miroslav</v>
      </c>
      <c r="E198" s="194" t="str">
        <f>přihlášky!C11</f>
        <v>ÚO České Budějovice</v>
      </c>
    </row>
    <row r="199" spans="1:5">
      <c r="A199" s="388"/>
      <c r="B199" s="195">
        <v>2</v>
      </c>
      <c r="C199" s="195">
        <v>41</v>
      </c>
      <c r="D199" s="153" t="str">
        <f>IF(přihlášky!$G$87="X",přihlášky!$E$87,přihlášky!$H$87)</f>
        <v>Uhlíř Josef</v>
      </c>
      <c r="E199" s="197" t="str">
        <f>přihlášky!C12</f>
        <v>ÚO Prachatice</v>
      </c>
    </row>
    <row r="200" spans="1:5" ht="16.5" thickBot="1">
      <c r="A200" s="391"/>
      <c r="B200" s="117">
        <v>3</v>
      </c>
      <c r="C200" s="117">
        <v>42</v>
      </c>
      <c r="D200" s="188" t="str">
        <f>IF(přihlášky!$G$100="X",přihlášky!$E$100,přihlášky!$H$100)</f>
        <v>Pěnča Ivan</v>
      </c>
      <c r="E200" s="191" t="str">
        <f>přihlášky!C13</f>
        <v>ÚO Strakonice</v>
      </c>
    </row>
    <row r="201" spans="1:5">
      <c r="A201" s="387">
        <v>15</v>
      </c>
      <c r="B201" s="66">
        <v>1</v>
      </c>
      <c r="C201" s="66">
        <v>43</v>
      </c>
      <c r="D201" s="118" t="str">
        <f>IF(přihlášky!$G$23="X",přihlášky!$E$23,přihlášky!$H$23)</f>
        <v>Smolík Jakub</v>
      </c>
      <c r="E201" s="98" t="str">
        <f>přihlášky!C7</f>
        <v>ÚO Český Krumlov</v>
      </c>
    </row>
    <row r="202" spans="1:5">
      <c r="A202" s="388"/>
      <c r="B202" s="195">
        <v>2</v>
      </c>
      <c r="C202" s="195">
        <v>44</v>
      </c>
      <c r="D202" s="153" t="str">
        <f>IF(přihlášky!$G$36="X",přihlášky!$E$36,přihlášky!$H$36)</f>
        <v>Fišer Ondřej</v>
      </c>
      <c r="E202" s="197" t="str">
        <f>přihlášky!C8</f>
        <v>ÚO Tábor</v>
      </c>
    </row>
    <row r="203" spans="1:5" ht="16.5" thickBot="1">
      <c r="A203" s="389"/>
      <c r="B203" s="67">
        <v>3</v>
      </c>
      <c r="C203" s="67">
        <v>45</v>
      </c>
      <c r="D203" s="65" t="str">
        <f>IF(přihlášky!$G$49="X",přihlášky!$E$49,přihlášky!$H$49)</f>
        <v>Novotný Tomáš</v>
      </c>
      <c r="E203" s="99" t="str">
        <f>přihlášky!C9</f>
        <v>ÚO Písek</v>
      </c>
    </row>
    <row r="204" spans="1:5">
      <c r="A204" s="390">
        <v>16</v>
      </c>
      <c r="B204" s="190">
        <v>1</v>
      </c>
      <c r="C204" s="190">
        <v>46</v>
      </c>
      <c r="D204" s="192" t="str">
        <f>IF(přihlášky!$G$62="X",přihlášky!$E$62,přihlášky!$H$62)</f>
        <v>Bašta Vojtěch</v>
      </c>
      <c r="E204" s="194" t="str">
        <f>přihlášky!C10</f>
        <v>ÚO Jindřichův Hradec</v>
      </c>
    </row>
    <row r="205" spans="1:5">
      <c r="A205" s="388"/>
      <c r="B205" s="195">
        <v>2</v>
      </c>
      <c r="C205" s="195">
        <v>47</v>
      </c>
      <c r="D205" s="153" t="str">
        <f>IF(přihlášky!$G$75="X",přihlášky!$E$75,přihlášky!$H$75)</f>
        <v>Nestartuje</v>
      </c>
      <c r="E205" s="197" t="str">
        <f>přihlášky!C11</f>
        <v>ÚO České Budějovice</v>
      </c>
    </row>
    <row r="206" spans="1:5" ht="16.5" thickBot="1">
      <c r="A206" s="391"/>
      <c r="B206" s="117">
        <v>3</v>
      </c>
      <c r="C206" s="117">
        <v>48</v>
      </c>
      <c r="D206" s="188" t="str">
        <f>IF(přihlášky!$G$88="X",přihlášky!$E$88,přihlášky!$H$88)</f>
        <v>Vozandych Petr</v>
      </c>
      <c r="E206" s="191" t="str">
        <f>přihlášky!C12</f>
        <v>ÚO Prachatice</v>
      </c>
    </row>
    <row r="207" spans="1:5">
      <c r="A207" s="387">
        <v>17</v>
      </c>
      <c r="B207" s="66">
        <v>1</v>
      </c>
      <c r="C207" s="66">
        <v>49</v>
      </c>
      <c r="D207" s="118" t="str">
        <f>IF(přihlášky!$G$101="X",přihlášky!$E$101,přihlášky!$H$101)</f>
        <v>Božka Martin</v>
      </c>
      <c r="E207" s="98" t="str">
        <f>přihlášky!C13</f>
        <v>ÚO Strakonice</v>
      </c>
    </row>
    <row r="208" spans="1:5">
      <c r="A208" s="388"/>
      <c r="B208" s="195">
        <v>2</v>
      </c>
      <c r="C208" s="195">
        <v>50</v>
      </c>
      <c r="D208" s="153" t="str">
        <f>IF(přihlášky!$G$24="X",přihlášky!$E$24,přihlášky!$H$24)</f>
        <v>Ottenschläger Václav</v>
      </c>
      <c r="E208" s="197" t="str">
        <f>přihlášky!C7</f>
        <v>ÚO Český Krumlov</v>
      </c>
    </row>
    <row r="209" spans="1:5" ht="16.5" thickBot="1">
      <c r="A209" s="389"/>
      <c r="B209" s="67">
        <v>3</v>
      </c>
      <c r="C209" s="67">
        <v>51</v>
      </c>
      <c r="D209" s="65" t="str">
        <f>IF(přihlášky!$G$37="X",přihlášky!$E$37,přihlášky!$H$37)</f>
        <v>Nestartuje</v>
      </c>
      <c r="E209" s="99" t="str">
        <f>přihlášky!C8</f>
        <v>ÚO Tábor</v>
      </c>
    </row>
    <row r="210" spans="1:5">
      <c r="A210" s="390">
        <v>18</v>
      </c>
      <c r="B210" s="190">
        <v>1</v>
      </c>
      <c r="C210" s="190">
        <v>52</v>
      </c>
      <c r="D210" s="198" t="str">
        <f>IF(přihlášky!$G$50="X",přihlášky!$E$50,přihlášky!$H$50)</f>
        <v>Lučanský Patrik</v>
      </c>
      <c r="E210" s="194" t="str">
        <f>přihlášky!C9</f>
        <v>ÚO Písek</v>
      </c>
    </row>
    <row r="211" spans="1:5">
      <c r="A211" s="388"/>
      <c r="B211" s="195">
        <v>2</v>
      </c>
      <c r="C211" s="195">
        <v>53</v>
      </c>
      <c r="D211" s="153" t="str">
        <f>IF(přihlášky!$G$63="X",přihlášky!$E$63,přihlášky!$H$63)</f>
        <v>Huml Ondřej</v>
      </c>
      <c r="E211" s="197" t="str">
        <f>přihlášky!C10</f>
        <v>ÚO Jindřichův Hradec</v>
      </c>
    </row>
    <row r="212" spans="1:5" ht="16.5" thickBot="1">
      <c r="A212" s="391"/>
      <c r="B212" s="117">
        <v>3</v>
      </c>
      <c r="C212" s="117">
        <v>54</v>
      </c>
      <c r="D212" s="188" t="str">
        <f>IF(přihlášky!$G$76="X",přihlášky!$E$76,přihlášky!$H$76)</f>
        <v>Mikoláš Petr</v>
      </c>
      <c r="E212" s="191" t="str">
        <f>přihlášky!C11</f>
        <v>ÚO České Budějovice</v>
      </c>
    </row>
    <row r="213" spans="1:5">
      <c r="A213" s="387">
        <v>19</v>
      </c>
      <c r="B213" s="66">
        <v>1</v>
      </c>
      <c r="C213" s="66">
        <v>55</v>
      </c>
      <c r="D213" s="118" t="str">
        <f>IF(přihlášky!$G$89="X",přihlášky!$E$89,přihlášky!$H$89)</f>
        <v>Krotký Václav</v>
      </c>
      <c r="E213" s="98" t="str">
        <f>přihlášky!C12</f>
        <v>ÚO Prachatice</v>
      </c>
    </row>
    <row r="214" spans="1:5">
      <c r="A214" s="388"/>
      <c r="B214" s="195">
        <v>2</v>
      </c>
      <c r="C214" s="195">
        <v>56</v>
      </c>
      <c r="D214" s="153" t="str">
        <f>IF(přihlášky!$G$102="X",přihlášky!$E$102,přihlášky!$H$102)</f>
        <v>Nestartuje</v>
      </c>
      <c r="E214" s="197" t="str">
        <f>přihlášky!C13</f>
        <v>ÚO Strakonice</v>
      </c>
    </row>
    <row r="215" spans="1:5" ht="16.5" thickBot="1">
      <c r="A215" s="389"/>
      <c r="B215" s="67">
        <v>3</v>
      </c>
      <c r="C215" s="67">
        <v>57</v>
      </c>
      <c r="D215" s="65" t="str">
        <f>IF(přihlášky!$G$25="X",přihlášky!$E$25,přihlášky!$H$25)</f>
        <v>Böhm Matěj</v>
      </c>
      <c r="E215" s="99" t="str">
        <f>přihlášky!C7</f>
        <v>ÚO Český Krumlov</v>
      </c>
    </row>
    <row r="216" spans="1:5">
      <c r="A216" s="390">
        <v>20</v>
      </c>
      <c r="B216" s="190">
        <v>1</v>
      </c>
      <c r="C216" s="190">
        <v>58</v>
      </c>
      <c r="D216" s="192" t="str">
        <f>IF(přihlášky!$G$38="X",přihlášky!$E$38,přihlášky!$H$38)</f>
        <v>Nestartuje</v>
      </c>
      <c r="E216" s="194" t="str">
        <f>přihlášky!C8</f>
        <v>ÚO Tábor</v>
      </c>
    </row>
    <row r="217" spans="1:5">
      <c r="A217" s="388"/>
      <c r="B217" s="195">
        <v>2</v>
      </c>
      <c r="C217" s="195">
        <v>59</v>
      </c>
      <c r="D217" s="153" t="str">
        <f>IF(přihlášky!$G$51="X",přihlášky!$E$51,přihlášky!$H$51)</f>
        <v>Smrt Stanislav</v>
      </c>
      <c r="E217" s="197" t="str">
        <f>přihlášky!C9</f>
        <v>ÚO Písek</v>
      </c>
    </row>
    <row r="218" spans="1:5" ht="16.5" thickBot="1">
      <c r="A218" s="391"/>
      <c r="B218" s="117">
        <v>3</v>
      </c>
      <c r="C218" s="117">
        <v>60</v>
      </c>
      <c r="D218" s="188" t="str">
        <f>IF(přihlášky!$G$64="X",přihlášky!$E$64,přihlášky!$H$64)</f>
        <v>Filip Petr</v>
      </c>
      <c r="E218" s="191" t="str">
        <f>přihlášky!C10</f>
        <v>ÚO Jindřichův Hradec</v>
      </c>
    </row>
    <row r="219" spans="1:5">
      <c r="A219" s="387">
        <v>21</v>
      </c>
      <c r="B219" s="66">
        <v>1</v>
      </c>
      <c r="C219" s="66">
        <v>61</v>
      </c>
      <c r="D219" s="141" t="str">
        <f>IF(přihlášky!$G$77="X",přihlášky!$E$77,přihlášky!$H$77)</f>
        <v>Hasík Juraj</v>
      </c>
      <c r="E219" s="98" t="str">
        <f>přihlášky!C11</f>
        <v>ÚO České Budějovice</v>
      </c>
    </row>
    <row r="220" spans="1:5">
      <c r="A220" s="388"/>
      <c r="B220" s="195">
        <v>2</v>
      </c>
      <c r="C220" s="195">
        <v>62</v>
      </c>
      <c r="D220" s="153" t="s">
        <v>102</v>
      </c>
      <c r="E220" s="197" t="s">
        <v>47</v>
      </c>
    </row>
    <row r="221" spans="1:5" ht="16.5" thickBot="1">
      <c r="A221" s="389"/>
      <c r="B221" s="67">
        <v>3</v>
      </c>
      <c r="C221" s="67">
        <v>63</v>
      </c>
      <c r="D221" s="65" t="str">
        <f>IF(přihlášky!$G$103="X",přihlášky!$E$103,přihlášky!$H$103)</f>
        <v>Nestartuje</v>
      </c>
      <c r="E221" s="99" t="str">
        <f>přihlášky!C13</f>
        <v>ÚO Strakonice</v>
      </c>
    </row>
    <row r="222" spans="1:5">
      <c r="A222" s="390">
        <v>22</v>
      </c>
      <c r="B222" s="190">
        <v>1</v>
      </c>
      <c r="C222" s="190">
        <v>64</v>
      </c>
      <c r="D222" s="192" t="s">
        <v>103</v>
      </c>
      <c r="E222" s="194" t="s">
        <v>47</v>
      </c>
    </row>
    <row r="223" spans="1:5">
      <c r="A223" s="388"/>
      <c r="B223" s="195">
        <v>2</v>
      </c>
      <c r="C223" s="195">
        <v>65</v>
      </c>
      <c r="D223" s="153" t="str">
        <f>IF(přihlášky!$G$39="X",přihlášky!$E$39,přihlášky!$H$39)</f>
        <v>Nestartuje</v>
      </c>
      <c r="E223" s="197" t="str">
        <f>přihlášky!C8</f>
        <v>ÚO Tábor</v>
      </c>
    </row>
    <row r="224" spans="1:5" ht="16.5" thickBot="1">
      <c r="A224" s="389"/>
      <c r="B224" s="67">
        <v>3</v>
      </c>
      <c r="C224" s="67">
        <v>66</v>
      </c>
      <c r="D224" s="65" t="str">
        <f>IF(přihlášky!$G$52="X",přihlášky!$E$52,přihlášky!$H$52)</f>
        <v>Motejzík Martin</v>
      </c>
      <c r="E224" s="99" t="str">
        <f>přihlášky!C9</f>
        <v>ÚO Písek</v>
      </c>
    </row>
    <row r="225" spans="1:5" hidden="1">
      <c r="A225" s="387">
        <v>23</v>
      </c>
      <c r="B225" s="66">
        <v>1</v>
      </c>
      <c r="C225" s="66">
        <v>67</v>
      </c>
      <c r="D225" s="118" t="str">
        <f>IF(přihlášky!$G$65="X",přihlášky!$E$65,přihlášky!$H$65)</f>
        <v>Nestartuje</v>
      </c>
      <c r="E225" s="98" t="str">
        <f>přihlášky!C10</f>
        <v>ÚO Jindřichův Hradec</v>
      </c>
    </row>
    <row r="226" spans="1:5" hidden="1">
      <c r="A226" s="388"/>
      <c r="B226" s="195">
        <v>2</v>
      </c>
      <c r="C226" s="195">
        <v>68</v>
      </c>
      <c r="D226" s="153" t="str">
        <f>IF(přihlášky!$G$78="X",přihlášky!$E$78,přihlášky!$H$78)</f>
        <v>Nestartuje</v>
      </c>
      <c r="E226" s="197" t="str">
        <f>přihlášky!C11</f>
        <v>ÚO České Budějovice</v>
      </c>
    </row>
    <row r="227" spans="1:5" ht="16.5" hidden="1" thickBot="1">
      <c r="A227" s="389"/>
      <c r="B227" s="67">
        <v>3</v>
      </c>
      <c r="C227" s="67">
        <v>69</v>
      </c>
      <c r="D227" s="65" t="str">
        <f>IF(přihlášky!$G$91="X",přihlášky!$E$91,přihlášky!$H$91)</f>
        <v>Nestartuje</v>
      </c>
      <c r="E227" s="99" t="str">
        <f>přihlášky!C12</f>
        <v>ÚO Prachatice</v>
      </c>
    </row>
    <row r="228" spans="1:5" ht="30.75" hidden="1" thickBot="1">
      <c r="A228" s="199">
        <v>24</v>
      </c>
      <c r="B228" s="200">
        <v>1</v>
      </c>
      <c r="C228" s="200">
        <v>70</v>
      </c>
      <c r="D228" s="201" t="str">
        <f>IF(přihlášky!$G$104="X",přihlášky!$E$104,přihlášky!$H$104)</f>
        <v>Krupka Luboš (věž jednotlivci)</v>
      </c>
      <c r="E228" s="202" t="str">
        <f>přihlášky!C13</f>
        <v>ÚO Strakonice</v>
      </c>
    </row>
    <row r="229" spans="1:5">
      <c r="A229" s="374" t="s">
        <v>18</v>
      </c>
      <c r="B229" s="375"/>
      <c r="C229" s="375"/>
      <c r="D229" s="375"/>
      <c r="E229" s="376"/>
    </row>
    <row r="230" spans="1:5" ht="16.5" thickBot="1">
      <c r="A230" s="377"/>
      <c r="B230" s="378"/>
      <c r="C230" s="378"/>
      <c r="D230" s="378"/>
      <c r="E230" s="379"/>
    </row>
    <row r="231" spans="1:5" ht="32.25" thickBot="1">
      <c r="A231" s="26" t="s">
        <v>14</v>
      </c>
      <c r="B231" s="27" t="s">
        <v>13</v>
      </c>
      <c r="C231" s="28" t="s">
        <v>10</v>
      </c>
      <c r="D231" s="28" t="s">
        <v>0</v>
      </c>
      <c r="E231" s="28" t="s">
        <v>2</v>
      </c>
    </row>
    <row r="232" spans="1:5">
      <c r="A232" s="395">
        <v>1</v>
      </c>
      <c r="B232" s="66">
        <v>2</v>
      </c>
      <c r="C232" s="120">
        <v>1</v>
      </c>
      <c r="D232" s="139" t="str">
        <f>IF(přihlášky!$F$17="X",přihlášky!$E$17,přihlášky!H245)</f>
        <v>Klíma Miloslav</v>
      </c>
      <c r="E232" s="98" t="str">
        <f>přihlášky!C7</f>
        <v>ÚO Český Krumlov</v>
      </c>
    </row>
    <row r="233" spans="1:5">
      <c r="A233" s="388"/>
      <c r="B233" s="195">
        <v>3</v>
      </c>
      <c r="C233" s="206">
        <v>2</v>
      </c>
      <c r="D233" s="152" t="str">
        <f>IF(přihlášky!$F$30="X",přihlášky!$E$30,přihlášky!$H$30)</f>
        <v>Janovský Martin</v>
      </c>
      <c r="E233" s="197" t="str">
        <f>přihlášky!C8</f>
        <v>ÚO Tábor</v>
      </c>
    </row>
    <row r="234" spans="1:5" ht="16.5" thickBot="1">
      <c r="A234" s="389"/>
      <c r="B234" s="67">
        <v>1</v>
      </c>
      <c r="C234" s="20">
        <v>3</v>
      </c>
      <c r="D234" s="140" t="str">
        <f>IF(přihlášky!$F$43="X",přihlášky!$E$43,přihlášky!$H$43)</f>
        <v>Král Radek</v>
      </c>
      <c r="E234" s="99" t="str">
        <f>přihlášky!C9</f>
        <v>ÚO Písek</v>
      </c>
    </row>
    <row r="235" spans="1:5">
      <c r="A235" s="401">
        <v>2</v>
      </c>
      <c r="B235" s="190">
        <v>2</v>
      </c>
      <c r="C235" s="189">
        <v>4</v>
      </c>
      <c r="D235" s="196" t="str">
        <f>IF(přihlášky!$F$56="X",přihlášky!$E$56,přihlášky!$H$56)</f>
        <v>Šmíd Stanislav</v>
      </c>
      <c r="E235" s="194" t="str">
        <f>přihlášky!C10</f>
        <v>ÚO Jindřichův Hradec</v>
      </c>
    </row>
    <row r="236" spans="1:5">
      <c r="A236" s="388"/>
      <c r="B236" s="195">
        <v>3</v>
      </c>
      <c r="C236" s="206">
        <v>5</v>
      </c>
      <c r="D236" s="152" t="str">
        <f>IF(přihlášky!$F$69="X",přihlášky!$E$69,přihlášky!$H$69)</f>
        <v>Severa Marek</v>
      </c>
      <c r="E236" s="197" t="str">
        <f>přihlášky!C11</f>
        <v>ÚO České Budějovice</v>
      </c>
    </row>
    <row r="237" spans="1:5" ht="16.5" thickBot="1">
      <c r="A237" s="391"/>
      <c r="B237" s="117">
        <v>1</v>
      </c>
      <c r="C237" s="187">
        <v>6</v>
      </c>
      <c r="D237" s="203" t="str">
        <f>IF(přihlášky!$F$82="X",přihlášky!$E$82,přihlášky!$H$82)</f>
        <v>Cais Martin</v>
      </c>
      <c r="E237" s="191" t="str">
        <f>přihlášky!C12</f>
        <v>ÚO Prachatice</v>
      </c>
    </row>
    <row r="238" spans="1:5">
      <c r="A238" s="395">
        <v>3</v>
      </c>
      <c r="B238" s="66">
        <v>2</v>
      </c>
      <c r="C238" s="120">
        <v>7</v>
      </c>
      <c r="D238" s="139" t="str">
        <f>IF(přihlášky!$F$95="X",přihlášky!$E$95,přihlášky!$H$95)</f>
        <v>Muchl Vladimír</v>
      </c>
      <c r="E238" s="98" t="str">
        <f>přihlášky!C13</f>
        <v>ÚO Strakonice</v>
      </c>
    </row>
    <row r="239" spans="1:5">
      <c r="A239" s="388"/>
      <c r="B239" s="195">
        <v>3</v>
      </c>
      <c r="C239" s="206">
        <v>8</v>
      </c>
      <c r="D239" s="152" t="str">
        <f>IF(přihlášky!$F$18="X",přihlášky!$E$18,přihlášky!H246)</f>
        <v>Bartuška Jiří</v>
      </c>
      <c r="E239" s="197" t="str">
        <f>přihlášky!C7</f>
        <v>ÚO Český Krumlov</v>
      </c>
    </row>
    <row r="240" spans="1:5" ht="16.5" thickBot="1">
      <c r="A240" s="389"/>
      <c r="B240" s="67">
        <v>1</v>
      </c>
      <c r="C240" s="20">
        <v>9</v>
      </c>
      <c r="D240" s="140" t="str">
        <f>IF(přihlášky!$F$31="X",přihlášky!$E$31,přihlášky!$H$31)</f>
        <v>Řezáč Milan</v>
      </c>
      <c r="E240" s="99" t="str">
        <f>přihlášky!C8</f>
        <v>ÚO Tábor</v>
      </c>
    </row>
    <row r="241" spans="1:5">
      <c r="A241" s="401">
        <v>4</v>
      </c>
      <c r="B241" s="190">
        <v>2</v>
      </c>
      <c r="C241" s="189">
        <v>10</v>
      </c>
      <c r="D241" s="196" t="str">
        <f>IF(přihlášky!$F$44="X",přihlášky!$E$44,přihlášky!$H$44)</f>
        <v>Píbal Jiří</v>
      </c>
      <c r="E241" s="194" t="str">
        <f>přihlášky!C9</f>
        <v>ÚO Písek</v>
      </c>
    </row>
    <row r="242" spans="1:5">
      <c r="A242" s="388"/>
      <c r="B242" s="195">
        <v>3</v>
      </c>
      <c r="C242" s="206">
        <v>11</v>
      </c>
      <c r="D242" s="152" t="str">
        <f>IF(přihlášky!$F$57="X",přihlášky!$E$57,přihlášky!$H$57)</f>
        <v>Doktor Michal</v>
      </c>
      <c r="E242" s="197" t="str">
        <f>přihlášky!C10</f>
        <v>ÚO Jindřichův Hradec</v>
      </c>
    </row>
    <row r="243" spans="1:5" ht="16.5" thickBot="1">
      <c r="A243" s="391"/>
      <c r="B243" s="117">
        <v>1</v>
      </c>
      <c r="C243" s="187">
        <v>12</v>
      </c>
      <c r="D243" s="203" t="str">
        <f>IF(přihlášky!$F$70="X",přihlášky!$E$70,přihlášky!$H$70)</f>
        <v>Nestartuje</v>
      </c>
      <c r="E243" s="191" t="str">
        <f>přihlášky!C11</f>
        <v>ÚO České Budějovice</v>
      </c>
    </row>
    <row r="244" spans="1:5">
      <c r="A244" s="395">
        <v>5</v>
      </c>
      <c r="B244" s="66">
        <v>2</v>
      </c>
      <c r="C244" s="120">
        <v>13</v>
      </c>
      <c r="D244" s="139" t="str">
        <f>IF(přihlášky!$F$83="X",přihlášky!$E$83,přihlášky!$H$83)</f>
        <v>Šustr Jiří</v>
      </c>
      <c r="E244" s="98" t="str">
        <f>přihlášky!C12</f>
        <v>ÚO Prachatice</v>
      </c>
    </row>
    <row r="245" spans="1:5">
      <c r="A245" s="388"/>
      <c r="B245" s="195">
        <v>3</v>
      </c>
      <c r="C245" s="206">
        <v>14</v>
      </c>
      <c r="D245" s="152" t="str">
        <f>IF(přihlášky!$F$96="X",přihlášky!$E$96,přihlášky!$H$96)</f>
        <v>Kreuz Jakub</v>
      </c>
      <c r="E245" s="197" t="str">
        <f>přihlášky!C13</f>
        <v>ÚO Strakonice</v>
      </c>
    </row>
    <row r="246" spans="1:5" ht="16.5" thickBot="1">
      <c r="A246" s="389"/>
      <c r="B246" s="67">
        <v>1</v>
      </c>
      <c r="C246" s="20">
        <v>15</v>
      </c>
      <c r="D246" s="140" t="str">
        <f>IF(přihlášky!$F$19="X",přihlášky!$E$19,přihlášky!$H$19)</f>
        <v>Klein Adolf</v>
      </c>
      <c r="E246" s="99" t="str">
        <f>přihlášky!C7</f>
        <v>ÚO Český Krumlov</v>
      </c>
    </row>
    <row r="247" spans="1:5">
      <c r="A247" s="390">
        <v>6</v>
      </c>
      <c r="B247" s="190">
        <v>2</v>
      </c>
      <c r="C247" s="189">
        <v>16</v>
      </c>
      <c r="D247" s="196" t="str">
        <f>IF(přihlášky!$F$32="X",přihlášky!$E$32,přihlášky!$H$32)</f>
        <v>Svatoň Petr</v>
      </c>
      <c r="E247" s="194" t="str">
        <f>přihlášky!C8</f>
        <v>ÚO Tábor</v>
      </c>
    </row>
    <row r="248" spans="1:5">
      <c r="A248" s="388"/>
      <c r="B248" s="195">
        <v>3</v>
      </c>
      <c r="C248" s="206">
        <v>17</v>
      </c>
      <c r="D248" s="152" t="str">
        <f>IF(přihlášky!$F$45="X",přihlášky!$E$45,přihlášky!$H$45)</f>
        <v>Trantina Karel</v>
      </c>
      <c r="E248" s="197" t="str">
        <f>přihlášky!C9</f>
        <v>ÚO Písek</v>
      </c>
    </row>
    <row r="249" spans="1:5" ht="16.5" thickBot="1">
      <c r="A249" s="391"/>
      <c r="B249" s="117">
        <v>1</v>
      </c>
      <c r="C249" s="187">
        <v>18</v>
      </c>
      <c r="D249" s="203" t="str">
        <f>IF(přihlášky!$F$58="X",přihlášky!$E$58,přihlášky!$H$58)</f>
        <v>Janů Pavel</v>
      </c>
      <c r="E249" s="191" t="str">
        <f>přihlášky!C10</f>
        <v>ÚO Jindřichův Hradec</v>
      </c>
    </row>
    <row r="250" spans="1:5">
      <c r="A250" s="395">
        <v>7</v>
      </c>
      <c r="B250" s="66">
        <v>2</v>
      </c>
      <c r="C250" s="120">
        <v>19</v>
      </c>
      <c r="D250" s="139" t="str">
        <f>IF(přihlášky!$F$71="X",přihlášky!$E$71,přihlášky!$H$71)</f>
        <v>Ježek Jan</v>
      </c>
      <c r="E250" s="98" t="str">
        <f>přihlášky!C11</f>
        <v>ÚO České Budějovice</v>
      </c>
    </row>
    <row r="251" spans="1:5">
      <c r="A251" s="388"/>
      <c r="B251" s="195">
        <v>3</v>
      </c>
      <c r="C251" s="206">
        <v>20</v>
      </c>
      <c r="D251" s="152" t="str">
        <f>IF(přihlášky!$F$84="X",přihlášky!$E$84,přihlášky!$H$84)</f>
        <v>Rosa Petr</v>
      </c>
      <c r="E251" s="197" t="str">
        <f>přihlášky!C12</f>
        <v>ÚO Prachatice</v>
      </c>
    </row>
    <row r="252" spans="1:5" ht="16.5" thickBot="1">
      <c r="A252" s="389"/>
      <c r="B252" s="67">
        <v>1</v>
      </c>
      <c r="C252" s="20">
        <v>21</v>
      </c>
      <c r="D252" s="140" t="str">
        <f>IF(přihlášky!$F$97="X",přihlášky!$E$97,přihlášky!$H$97)</f>
        <v>Vaňač Aleš</v>
      </c>
      <c r="E252" s="99" t="str">
        <f>přihlášky!C13</f>
        <v>ÚO Strakonice</v>
      </c>
    </row>
    <row r="253" spans="1:5">
      <c r="A253" s="390">
        <v>8</v>
      </c>
      <c r="B253" s="190">
        <v>2</v>
      </c>
      <c r="C253" s="189">
        <v>22</v>
      </c>
      <c r="D253" s="196" t="str">
        <f>IF(přihlášky!$F$20="X",přihlášky!$E$20,přihlášky!$H$20)</f>
        <v>Šebest Dušan</v>
      </c>
      <c r="E253" s="194" t="str">
        <f>přihlášky!C7</f>
        <v>ÚO Český Krumlov</v>
      </c>
    </row>
    <row r="254" spans="1:5">
      <c r="A254" s="388"/>
      <c r="B254" s="195">
        <v>3</v>
      </c>
      <c r="C254" s="206">
        <v>23</v>
      </c>
      <c r="D254" s="152" t="str">
        <f>IF(přihlášky!$F$33="X",přihlášky!$E$33,přihlášky!$H$33)</f>
        <v>Brožek Josef</v>
      </c>
      <c r="E254" s="197" t="str">
        <f>přihlášky!C8</f>
        <v>ÚO Tábor</v>
      </c>
    </row>
    <row r="255" spans="1:5" ht="16.5" thickBot="1">
      <c r="A255" s="391"/>
      <c r="B255" s="117">
        <v>1</v>
      </c>
      <c r="C255" s="187">
        <v>24</v>
      </c>
      <c r="D255" s="203" t="str">
        <f>IF(přihlášky!$F$46="X",přihlášky!$E$46,přihlášky!$H$46)</f>
        <v>Horský Marek</v>
      </c>
      <c r="E255" s="191" t="str">
        <f>přihlášky!C9</f>
        <v>ÚO Písek</v>
      </c>
    </row>
    <row r="256" spans="1:5">
      <c r="A256" s="395">
        <v>9</v>
      </c>
      <c r="B256" s="66">
        <v>2</v>
      </c>
      <c r="C256" s="120">
        <v>25</v>
      </c>
      <c r="D256" s="139" t="str">
        <f>IF(přihlášky!$F$59="X",přihlášky!$E$59,přihlášky!$H$59)</f>
        <v>Švehla Radim</v>
      </c>
      <c r="E256" s="98" t="str">
        <f>přihlášky!C10</f>
        <v>ÚO Jindřichův Hradec</v>
      </c>
    </row>
    <row r="257" spans="1:5">
      <c r="A257" s="388"/>
      <c r="B257" s="195">
        <v>3</v>
      </c>
      <c r="C257" s="206">
        <v>26</v>
      </c>
      <c r="D257" s="152" t="str">
        <f>IF(přihlášky!$F$72="X",přihlášky!$E$72,přihlášky!$H$72)</f>
        <v>Měřička Michal</v>
      </c>
      <c r="E257" s="197" t="str">
        <f>přihlášky!C11</f>
        <v>ÚO České Budějovice</v>
      </c>
    </row>
    <row r="258" spans="1:5" ht="16.5" thickBot="1">
      <c r="A258" s="389"/>
      <c r="B258" s="67">
        <v>1</v>
      </c>
      <c r="C258" s="20">
        <v>27</v>
      </c>
      <c r="D258" s="140" t="str">
        <f>IF(přihlášky!$F$85="X",přihlášky!$E$85,přihlášky!$H$85)</f>
        <v>Kacetl Vít</v>
      </c>
      <c r="E258" s="99" t="str">
        <f>přihlášky!C12</f>
        <v>ÚO Prachatice</v>
      </c>
    </row>
    <row r="259" spans="1:5">
      <c r="A259" s="390">
        <v>10</v>
      </c>
      <c r="B259" s="190">
        <v>2</v>
      </c>
      <c r="C259" s="189">
        <v>28</v>
      </c>
      <c r="D259" s="196" t="str">
        <f>IF(přihlášky!$F$98="X",přihlášky!$E$98,přihlášky!$H$98)</f>
        <v>Habich Michal</v>
      </c>
      <c r="E259" s="194" t="str">
        <f>přihlášky!C13</f>
        <v>ÚO Strakonice</v>
      </c>
    </row>
    <row r="260" spans="1:5">
      <c r="A260" s="388"/>
      <c r="B260" s="195">
        <v>3</v>
      </c>
      <c r="C260" s="206">
        <v>29</v>
      </c>
      <c r="D260" s="152" t="str">
        <f>IF(přihlášky!$F$21="X",přihlášky!$E$21,přihlášky!$H$21)</f>
        <v>Kačer Zdeněk</v>
      </c>
      <c r="E260" s="197" t="str">
        <f>přihlášky!C7</f>
        <v>ÚO Český Krumlov</v>
      </c>
    </row>
    <row r="261" spans="1:5" ht="16.5" thickBot="1">
      <c r="A261" s="391"/>
      <c r="B261" s="117">
        <v>1</v>
      </c>
      <c r="C261" s="187">
        <v>30</v>
      </c>
      <c r="D261" s="203" t="str">
        <f>IF(přihlášky!$F$34="X",přihlášky!$E$34,přihlášky!$H$34)</f>
        <v>Podzimek Michal</v>
      </c>
      <c r="E261" s="191" t="str">
        <f>přihlášky!C8</f>
        <v>ÚO Tábor</v>
      </c>
    </row>
    <row r="262" spans="1:5">
      <c r="A262" s="395">
        <v>11</v>
      </c>
      <c r="B262" s="66">
        <v>2</v>
      </c>
      <c r="C262" s="120">
        <v>31</v>
      </c>
      <c r="D262" s="139" t="str">
        <f>IF(přihlášky!$F$47="X",přihlášky!$E$47,přihlášky!$H$47)</f>
        <v>Šťastný Ladislav</v>
      </c>
      <c r="E262" s="98" t="str">
        <f>přihlášky!C9</f>
        <v>ÚO Písek</v>
      </c>
    </row>
    <row r="263" spans="1:5">
      <c r="A263" s="388"/>
      <c r="B263" s="195">
        <v>3</v>
      </c>
      <c r="C263" s="206">
        <v>32</v>
      </c>
      <c r="D263" s="152" t="str">
        <f>IF(přihlášky!$F$60="X",přihlášky!$E$60,přihlášky!$H$60)</f>
        <v>Kučera Jan</v>
      </c>
      <c r="E263" s="197" t="str">
        <f>přihlášky!C10</f>
        <v>ÚO Jindřichův Hradec</v>
      </c>
    </row>
    <row r="264" spans="1:5" ht="16.5" thickBot="1">
      <c r="A264" s="389"/>
      <c r="B264" s="67">
        <v>1</v>
      </c>
      <c r="C264" s="20">
        <v>33</v>
      </c>
      <c r="D264" s="140" t="str">
        <f>IF(přihlášky!$F$73="X",přihlášky!$E$73,přihlášky!$H$73)</f>
        <v>Čada Milan</v>
      </c>
      <c r="E264" s="99" t="str">
        <f>přihlášky!C11</f>
        <v>ÚO České Budějovice</v>
      </c>
    </row>
    <row r="265" spans="1:5">
      <c r="A265" s="390">
        <v>12</v>
      </c>
      <c r="B265" s="190">
        <v>2</v>
      </c>
      <c r="C265" s="189">
        <v>34</v>
      </c>
      <c r="D265" s="196" t="str">
        <f>IF(přihlášky!$F$86="X",přihlášky!$E$86,přihlášky!$H$86)</f>
        <v>Študlar Petr</v>
      </c>
      <c r="E265" s="194" t="str">
        <f>přihlášky!C12</f>
        <v>ÚO Prachatice</v>
      </c>
    </row>
    <row r="266" spans="1:5">
      <c r="A266" s="388"/>
      <c r="B266" s="195">
        <v>3</v>
      </c>
      <c r="C266" s="206">
        <v>35</v>
      </c>
      <c r="D266" s="152" t="str">
        <f>IF(přihlášky!$F$99="X",přihlášky!$E$99,přihlášky!$H$99)</f>
        <v>Suchopár Jiří</v>
      </c>
      <c r="E266" s="197" t="str">
        <f>přihlášky!C13</f>
        <v>ÚO Strakonice</v>
      </c>
    </row>
    <row r="267" spans="1:5" ht="16.5" thickBot="1">
      <c r="A267" s="389"/>
      <c r="B267" s="67">
        <v>1</v>
      </c>
      <c r="C267" s="20">
        <v>36</v>
      </c>
      <c r="D267" s="140" t="str">
        <f>IF(přihlášky!$F$22="X",přihlášky!$E$22,přihlášky!$H$22)</f>
        <v>Dvořák Petr</v>
      </c>
      <c r="E267" s="99" t="str">
        <f>přihlášky!C7</f>
        <v>ÚO Český Krumlov</v>
      </c>
    </row>
    <row r="268" spans="1:5">
      <c r="A268" s="374" t="s">
        <v>18</v>
      </c>
      <c r="B268" s="375"/>
      <c r="C268" s="375"/>
      <c r="D268" s="375"/>
      <c r="E268" s="376"/>
    </row>
    <row r="269" spans="1:5" ht="16.5" thickBot="1">
      <c r="A269" s="377"/>
      <c r="B269" s="378"/>
      <c r="C269" s="378"/>
      <c r="D269" s="378"/>
      <c r="E269" s="379"/>
    </row>
    <row r="270" spans="1:5" ht="32.25" thickBot="1">
      <c r="A270" s="26" t="s">
        <v>14</v>
      </c>
      <c r="B270" s="27" t="s">
        <v>13</v>
      </c>
      <c r="C270" s="28" t="s">
        <v>10</v>
      </c>
      <c r="D270" s="28" t="s">
        <v>0</v>
      </c>
      <c r="E270" s="28" t="s">
        <v>2</v>
      </c>
    </row>
    <row r="271" spans="1:5">
      <c r="A271" s="387">
        <v>13</v>
      </c>
      <c r="B271" s="66">
        <v>2</v>
      </c>
      <c r="C271" s="120">
        <v>37</v>
      </c>
      <c r="D271" s="139" t="str">
        <f>IF(přihlášky!$F$35="X",přihlášky!$E$35,přihlášky!$H$35)</f>
        <v>Novák Tomáš</v>
      </c>
      <c r="E271" s="98" t="str">
        <f>přihlášky!C8</f>
        <v>ÚO Tábor</v>
      </c>
    </row>
    <row r="272" spans="1:5">
      <c r="A272" s="388"/>
      <c r="B272" s="195">
        <v>3</v>
      </c>
      <c r="C272" s="206">
        <v>38</v>
      </c>
      <c r="D272" s="153" t="str">
        <f>IF(přihlášky!$F$48="X",přihlášky!$E$48,přihlášky!$H$48)</f>
        <v>Nestartuje</v>
      </c>
      <c r="E272" s="197" t="str">
        <f>přihlášky!C9</f>
        <v>ÚO Písek</v>
      </c>
    </row>
    <row r="273" spans="1:5" ht="16.5" thickBot="1">
      <c r="A273" s="389"/>
      <c r="B273" s="67">
        <v>1</v>
      </c>
      <c r="C273" s="20">
        <v>39</v>
      </c>
      <c r="D273" s="65" t="str">
        <f>IF(přihlášky!$F$61="X",přihlášky!$E$61,přihlášky!$H$61)</f>
        <v>Šenkýř Marek</v>
      </c>
      <c r="E273" s="99" t="str">
        <f>přihlášky!C10</f>
        <v>ÚO Jindřichův Hradec</v>
      </c>
    </row>
    <row r="274" spans="1:5">
      <c r="A274" s="390">
        <v>14</v>
      </c>
      <c r="B274" s="190">
        <v>2</v>
      </c>
      <c r="C274" s="189">
        <v>40</v>
      </c>
      <c r="D274" s="192" t="str">
        <f>IF(přihlášky!$F$74="X",přihlášky!$E$74,přihlášky!$H$74)</f>
        <v>Klimeš Miroslav</v>
      </c>
      <c r="E274" s="194" t="str">
        <f>přihlášky!C11</f>
        <v>ÚO České Budějovice</v>
      </c>
    </row>
    <row r="275" spans="1:5">
      <c r="A275" s="388"/>
      <c r="B275" s="195">
        <v>3</v>
      </c>
      <c r="C275" s="206">
        <v>41</v>
      </c>
      <c r="D275" s="153" t="str">
        <f>IF(přihlášky!$F$87="X",přihlášky!$E$87,přihlášky!$H$87)</f>
        <v>Uhlíř Josef</v>
      </c>
      <c r="E275" s="197" t="str">
        <f>přihlášky!C12</f>
        <v>ÚO Prachatice</v>
      </c>
    </row>
    <row r="276" spans="1:5" ht="16.5" thickBot="1">
      <c r="A276" s="391"/>
      <c r="B276" s="117">
        <v>1</v>
      </c>
      <c r="C276" s="187">
        <v>42</v>
      </c>
      <c r="D276" s="188" t="str">
        <f>IF(přihlášky!$F$100="X",přihlášky!$E$100,přihlášky!$H$100)</f>
        <v>Pěnča Ivan</v>
      </c>
      <c r="E276" s="191" t="str">
        <f>přihlášky!C13</f>
        <v>ÚO Strakonice</v>
      </c>
    </row>
    <row r="277" spans="1:5">
      <c r="A277" s="387">
        <v>15</v>
      </c>
      <c r="B277" s="66">
        <v>2</v>
      </c>
      <c r="C277" s="120">
        <v>43</v>
      </c>
      <c r="D277" s="118" t="str">
        <f>IF(přihlášky!$F$23="X",přihlášky!$E$23,přihlášky!$H$23)</f>
        <v>Smolík Jakub</v>
      </c>
      <c r="E277" s="98" t="str">
        <f>přihlášky!C7</f>
        <v>ÚO Český Krumlov</v>
      </c>
    </row>
    <row r="278" spans="1:5">
      <c r="A278" s="388"/>
      <c r="B278" s="195">
        <v>3</v>
      </c>
      <c r="C278" s="206">
        <v>44</v>
      </c>
      <c r="D278" s="153" t="str">
        <f>IF(přihlášky!$F$36="X",přihlášky!$E$36,přihlášky!$H$36)</f>
        <v>Fišer Ondřej</v>
      </c>
      <c r="E278" s="197" t="str">
        <f>přihlášky!C8</f>
        <v>ÚO Tábor</v>
      </c>
    </row>
    <row r="279" spans="1:5" ht="16.5" thickBot="1">
      <c r="A279" s="389"/>
      <c r="B279" s="67">
        <v>1</v>
      </c>
      <c r="C279" s="20">
        <v>45</v>
      </c>
      <c r="D279" s="65" t="str">
        <f>IF(přihlášky!$F$49="X",přihlášky!$E$49,přihlášky!$H$49)</f>
        <v>Novotný Tomáš</v>
      </c>
      <c r="E279" s="99" t="str">
        <f>přihlášky!C9</f>
        <v>ÚO Písek</v>
      </c>
    </row>
    <row r="280" spans="1:5">
      <c r="A280" s="390">
        <v>16</v>
      </c>
      <c r="B280" s="190">
        <v>2</v>
      </c>
      <c r="C280" s="189">
        <v>46</v>
      </c>
      <c r="D280" s="192" t="str">
        <f>IF(přihlášky!$F$62="X",přihlášky!$E$62,přihlášky!$H$62)</f>
        <v>Bašta Vojtěch</v>
      </c>
      <c r="E280" s="194" t="str">
        <f>přihlášky!C10</f>
        <v>ÚO Jindřichův Hradec</v>
      </c>
    </row>
    <row r="281" spans="1:5">
      <c r="A281" s="388"/>
      <c r="B281" s="195">
        <v>3</v>
      </c>
      <c r="C281" s="206">
        <v>47</v>
      </c>
      <c r="D281" s="153" t="str">
        <f>IF(přihlášky!$F$75="X",přihlášky!$E$75,přihlášky!$H$75)</f>
        <v>Malík Jan</v>
      </c>
      <c r="E281" s="197" t="str">
        <f>přihlášky!C11</f>
        <v>ÚO České Budějovice</v>
      </c>
    </row>
    <row r="282" spans="1:5" ht="16.5" thickBot="1">
      <c r="A282" s="391"/>
      <c r="B282" s="117">
        <v>1</v>
      </c>
      <c r="C282" s="187">
        <v>48</v>
      </c>
      <c r="D282" s="188" t="str">
        <f>IF(přihlášky!$F$88="X",přihlášky!$E$88,přihlášky!$H$88)</f>
        <v>Vozandych Petr</v>
      </c>
      <c r="E282" s="191" t="str">
        <f>přihlášky!C12</f>
        <v>ÚO Prachatice</v>
      </c>
    </row>
    <row r="283" spans="1:5">
      <c r="A283" s="387">
        <v>17</v>
      </c>
      <c r="B283" s="66">
        <v>2</v>
      </c>
      <c r="C283" s="120">
        <v>49</v>
      </c>
      <c r="D283" s="118" t="str">
        <f>IF(přihlášky!$F$101="X",přihlášky!$E$101,přihlášky!$H$101)</f>
        <v>Božka Martin</v>
      </c>
      <c r="E283" s="98" t="str">
        <f>přihlášky!C13</f>
        <v>ÚO Strakonice</v>
      </c>
    </row>
    <row r="284" spans="1:5">
      <c r="A284" s="388"/>
      <c r="B284" s="195">
        <v>3</v>
      </c>
      <c r="C284" s="206">
        <v>50</v>
      </c>
      <c r="D284" s="153" t="str">
        <f>IF(přihlášky!$F$24="X",přihlášky!$E$24,přihlášky!$H$24)</f>
        <v>Ottenschläger Václav</v>
      </c>
      <c r="E284" s="197" t="str">
        <f>přihlášky!C7</f>
        <v>ÚO Český Krumlov</v>
      </c>
    </row>
    <row r="285" spans="1:5" ht="16.5" thickBot="1">
      <c r="A285" s="389"/>
      <c r="B285" s="67">
        <v>1</v>
      </c>
      <c r="C285" s="20">
        <v>51</v>
      </c>
      <c r="D285" s="65" t="str">
        <f>IF(přihlášky!$F$37="X",přihlášky!$E$37,přihlášky!$H$37)</f>
        <v>Nestartuje</v>
      </c>
      <c r="E285" s="99" t="str">
        <f>přihlášky!C8</f>
        <v>ÚO Tábor</v>
      </c>
    </row>
    <row r="286" spans="1:5">
      <c r="A286" s="390">
        <v>18</v>
      </c>
      <c r="B286" s="190">
        <v>2</v>
      </c>
      <c r="C286" s="189">
        <v>52</v>
      </c>
      <c r="D286" s="198" t="str">
        <f>IF(přihlášky!$F$50="X",přihlášky!$E$50,přihlášky!$H$50)</f>
        <v>Lučanský Patrik</v>
      </c>
      <c r="E286" s="194" t="str">
        <f>přihlášky!C9</f>
        <v>ÚO Písek</v>
      </c>
    </row>
    <row r="287" spans="1:5">
      <c r="A287" s="388"/>
      <c r="B287" s="195">
        <v>3</v>
      </c>
      <c r="C287" s="206">
        <v>53</v>
      </c>
      <c r="D287" s="153" t="str">
        <f>IF(přihlášky!$F$63="X",přihlášky!$E$63,přihlášky!$H$63)</f>
        <v>Huml Ondřej</v>
      </c>
      <c r="E287" s="197" t="str">
        <f>přihlášky!C10</f>
        <v>ÚO Jindřichův Hradec</v>
      </c>
    </row>
    <row r="288" spans="1:5" ht="16.5" thickBot="1">
      <c r="A288" s="391"/>
      <c r="B288" s="117">
        <v>1</v>
      </c>
      <c r="C288" s="187">
        <v>54</v>
      </c>
      <c r="D288" s="188" t="str">
        <f>IF(přihlášky!$F$76="X",přihlášky!$E$76,přihlášky!$H$76)</f>
        <v>Mikoláš Petr</v>
      </c>
      <c r="E288" s="191" t="str">
        <f>přihlášky!C11</f>
        <v>ÚO České Budějovice</v>
      </c>
    </row>
    <row r="289" spans="1:5">
      <c r="A289" s="387">
        <v>19</v>
      </c>
      <c r="B289" s="66">
        <v>2</v>
      </c>
      <c r="C289" s="120">
        <v>55</v>
      </c>
      <c r="D289" s="118" t="str">
        <f>IF(přihlášky!$F$89="X",přihlášky!$E$89,přihlášky!$H$89)</f>
        <v>Krotký Václav</v>
      </c>
      <c r="E289" s="98" t="str">
        <f>přihlášky!C12</f>
        <v>ÚO Prachatice</v>
      </c>
    </row>
    <row r="290" spans="1:5">
      <c r="A290" s="388"/>
      <c r="B290" s="195">
        <v>3</v>
      </c>
      <c r="C290" s="206">
        <v>56</v>
      </c>
      <c r="D290" s="153" t="str">
        <f>IF(přihlášky!$F$102="X",přihlášky!$E$102,přihlášky!$H$102)</f>
        <v>Černovský Michal</v>
      </c>
      <c r="E290" s="197" t="str">
        <f>přihlášky!C13</f>
        <v>ÚO Strakonice</v>
      </c>
    </row>
    <row r="291" spans="1:5" ht="16.5" thickBot="1">
      <c r="A291" s="389"/>
      <c r="B291" s="67">
        <v>1</v>
      </c>
      <c r="C291" s="20">
        <v>57</v>
      </c>
      <c r="D291" s="65" t="str">
        <f>IF(přihlášky!$F$25="X",přihlášky!$E$25,přihlášky!$H$25)</f>
        <v>Böhm Matěj</v>
      </c>
      <c r="E291" s="99" t="str">
        <f>přihlášky!C7</f>
        <v>ÚO Český Krumlov</v>
      </c>
    </row>
    <row r="292" spans="1:5">
      <c r="A292" s="390">
        <v>20</v>
      </c>
      <c r="B292" s="190">
        <v>2</v>
      </c>
      <c r="C292" s="189">
        <v>58</v>
      </c>
      <c r="D292" s="192" t="str">
        <f>IF(přihlášky!$F$38="X",přihlášky!$E$38,přihlášky!$H$38)</f>
        <v>Nestartuje</v>
      </c>
      <c r="E292" s="194" t="str">
        <f>přihlášky!C8</f>
        <v>ÚO Tábor</v>
      </c>
    </row>
    <row r="293" spans="1:5">
      <c r="A293" s="388"/>
      <c r="B293" s="195">
        <v>3</v>
      </c>
      <c r="C293" s="195">
        <v>59</v>
      </c>
      <c r="D293" s="153" t="str">
        <f>IF(přihlášky!$F$51="X",přihlášky!$E$51,přihlášky!$H$51)</f>
        <v>Nestartuje</v>
      </c>
      <c r="E293" s="197" t="str">
        <f>přihlášky!C9</f>
        <v>ÚO Písek</v>
      </c>
    </row>
    <row r="294" spans="1:5" ht="16.5" thickBot="1">
      <c r="A294" s="391"/>
      <c r="B294" s="117">
        <v>1</v>
      </c>
      <c r="C294" s="117">
        <v>60</v>
      </c>
      <c r="D294" s="188" t="str">
        <f>IF(přihlášky!$F$64="X",přihlášky!$E$64,přihlášky!$H$64)</f>
        <v>Nestartuje</v>
      </c>
      <c r="E294" s="191" t="str">
        <f>přihlášky!C10</f>
        <v>ÚO Jindřichův Hradec</v>
      </c>
    </row>
    <row r="295" spans="1:5">
      <c r="A295" s="387">
        <v>21</v>
      </c>
      <c r="B295" s="66">
        <v>2</v>
      </c>
      <c r="C295" s="66">
        <v>61</v>
      </c>
      <c r="D295" s="141" t="str">
        <f>IF(přihlášky!$F$77="X",přihlášky!$E$77,přihlášky!$H$77)</f>
        <v>Nestartuje</v>
      </c>
      <c r="E295" s="98" t="str">
        <f>přihlášky!C11</f>
        <v>ÚO České Budějovice</v>
      </c>
    </row>
    <row r="296" spans="1:5">
      <c r="A296" s="388"/>
      <c r="B296" s="195">
        <v>3</v>
      </c>
      <c r="C296" s="195">
        <v>62</v>
      </c>
      <c r="D296" s="153" t="s">
        <v>102</v>
      </c>
      <c r="E296" s="197" t="s">
        <v>47</v>
      </c>
    </row>
    <row r="297" spans="1:5" ht="16.5" thickBot="1">
      <c r="A297" s="389"/>
      <c r="B297" s="67">
        <v>1</v>
      </c>
      <c r="C297" s="67">
        <v>63</v>
      </c>
      <c r="D297" s="65" t="str">
        <f>IF(přihlášky!$F$103="X",přihlášky!$E$103,přihlášky!$H$103)</f>
        <v>Stibor Jiří (věž jednotlivci)</v>
      </c>
      <c r="E297" s="99" t="str">
        <f>přihlášky!C13</f>
        <v>ÚO Strakonice</v>
      </c>
    </row>
    <row r="298" spans="1:5">
      <c r="A298" s="390">
        <v>22</v>
      </c>
      <c r="B298" s="190">
        <v>2</v>
      </c>
      <c r="C298" s="189">
        <v>64</v>
      </c>
      <c r="D298" s="192" t="s">
        <v>103</v>
      </c>
      <c r="E298" s="194" t="s">
        <v>47</v>
      </c>
    </row>
    <row r="299" spans="1:5">
      <c r="A299" s="388"/>
      <c r="B299" s="195">
        <v>3</v>
      </c>
      <c r="C299" s="206">
        <v>65</v>
      </c>
      <c r="D299" s="153" t="str">
        <f>IF(přihlášky!$F$39="X",přihlášky!$E$39,přihlášky!$H$39)</f>
        <v>Nestartuje</v>
      </c>
      <c r="E299" s="197" t="str">
        <f>přihlášky!C8</f>
        <v>ÚO Tábor</v>
      </c>
    </row>
    <row r="300" spans="1:5" ht="16.5" thickBot="1">
      <c r="A300" s="389"/>
      <c r="B300" s="67">
        <v>1</v>
      </c>
      <c r="C300" s="20">
        <v>66</v>
      </c>
      <c r="D300" s="65" t="str">
        <f>IF(přihlášky!$F$52="X",přihlášky!$E$52,přihlášky!$H$52)</f>
        <v>Motejzík Martin</v>
      </c>
      <c r="E300" s="99" t="str">
        <f>přihlášky!C9</f>
        <v>ÚO Písek</v>
      </c>
    </row>
    <row r="301" spans="1:5" hidden="1">
      <c r="A301" s="387">
        <v>23</v>
      </c>
      <c r="B301" s="66">
        <v>2</v>
      </c>
      <c r="C301" s="120">
        <v>67</v>
      </c>
      <c r="D301" s="118" t="str">
        <f>IF(přihlášky!$F$65="X",přihlášky!$E$65,přihlášky!$H$65)</f>
        <v>Nestartuje</v>
      </c>
      <c r="E301" s="98" t="str">
        <f>přihlášky!C10</f>
        <v>ÚO Jindřichův Hradec</v>
      </c>
    </row>
    <row r="302" spans="1:5" hidden="1">
      <c r="A302" s="388"/>
      <c r="B302" s="195">
        <v>3</v>
      </c>
      <c r="C302" s="206">
        <v>68</v>
      </c>
      <c r="D302" s="153" t="str">
        <f>IF(přihlášky!$F$78="X",přihlášky!$E$78,přihlášky!$H$78)</f>
        <v>Nestartuje</v>
      </c>
      <c r="E302" s="197" t="str">
        <f>přihlášky!C11</f>
        <v>ÚO České Budějovice</v>
      </c>
    </row>
    <row r="303" spans="1:5" ht="16.5" hidden="1" thickBot="1">
      <c r="A303" s="389"/>
      <c r="B303" s="67">
        <v>1</v>
      </c>
      <c r="C303" s="20">
        <v>69</v>
      </c>
      <c r="D303" s="65" t="str">
        <f>IF(přihlášky!$F$91="X",přihlášky!$E$91,přihlášky!$H$91)</f>
        <v>Nestartuje</v>
      </c>
      <c r="E303" s="99" t="str">
        <f>přihlášky!C12</f>
        <v>ÚO Prachatice</v>
      </c>
    </row>
    <row r="304" spans="1:5" ht="30.75" hidden="1" thickBot="1">
      <c r="A304" s="199">
        <v>24</v>
      </c>
      <c r="B304" s="200">
        <v>2</v>
      </c>
      <c r="C304" s="205">
        <v>70</v>
      </c>
      <c r="D304" s="201" t="str">
        <f>IF(přihlášky!$F$104="X",přihlášky!$E$104,přihlášky!$H$104)</f>
        <v>Krupka Luboš (věž jednotlivci)</v>
      </c>
      <c r="E304" s="202" t="str">
        <f>přihlášky!C13</f>
        <v>ÚO Strakonice</v>
      </c>
    </row>
    <row r="305" spans="2:2">
      <c r="B305" s="21"/>
    </row>
    <row r="306" spans="2:2">
      <c r="B306" s="21"/>
    </row>
    <row r="307" spans="2:2">
      <c r="B307" s="21"/>
    </row>
  </sheetData>
  <mergeCells count="144">
    <mergeCell ref="A295:A297"/>
    <mergeCell ref="A298:A300"/>
    <mergeCell ref="A301:A303"/>
    <mergeCell ref="H52:J53"/>
    <mergeCell ref="H40:J41"/>
    <mergeCell ref="A247:A249"/>
    <mergeCell ref="A250:A252"/>
    <mergeCell ref="A253:A255"/>
    <mergeCell ref="A256:A258"/>
    <mergeCell ref="A259:A261"/>
    <mergeCell ref="A262:A264"/>
    <mergeCell ref="A265:A267"/>
    <mergeCell ref="A271:A273"/>
    <mergeCell ref="A274:A276"/>
    <mergeCell ref="A216:A218"/>
    <mergeCell ref="A219:A221"/>
    <mergeCell ref="A222:A224"/>
    <mergeCell ref="A225:A227"/>
    <mergeCell ref="A232:A234"/>
    <mergeCell ref="A235:A237"/>
    <mergeCell ref="A238:A240"/>
    <mergeCell ref="A241:A243"/>
    <mergeCell ref="A244:A246"/>
    <mergeCell ref="A183:A185"/>
    <mergeCell ref="A204:A206"/>
    <mergeCell ref="A207:A209"/>
    <mergeCell ref="A210:A212"/>
    <mergeCell ref="A156:A158"/>
    <mergeCell ref="A159:A161"/>
    <mergeCell ref="A162:A164"/>
    <mergeCell ref="A165:A167"/>
    <mergeCell ref="A168:A170"/>
    <mergeCell ref="A171:A173"/>
    <mergeCell ref="A174:A176"/>
    <mergeCell ref="A177:A179"/>
    <mergeCell ref="A180:A182"/>
    <mergeCell ref="A213:A215"/>
    <mergeCell ref="A102:A103"/>
    <mergeCell ref="A104:A105"/>
    <mergeCell ref="A106:A107"/>
    <mergeCell ref="A108:A109"/>
    <mergeCell ref="A110:A111"/>
    <mergeCell ref="A112:A113"/>
    <mergeCell ref="A114:A115"/>
    <mergeCell ref="A119:A120"/>
    <mergeCell ref="A121:A122"/>
    <mergeCell ref="A123:A124"/>
    <mergeCell ref="A125:A126"/>
    <mergeCell ref="A127:A128"/>
    <mergeCell ref="A129:A130"/>
    <mergeCell ref="A131:A132"/>
    <mergeCell ref="A133:A134"/>
    <mergeCell ref="A143:A144"/>
    <mergeCell ref="A145:A146"/>
    <mergeCell ref="A147:A148"/>
    <mergeCell ref="A186:A188"/>
    <mergeCell ref="A189:A191"/>
    <mergeCell ref="A195:A197"/>
    <mergeCell ref="A198:A200"/>
    <mergeCell ref="A201:A203"/>
    <mergeCell ref="A139:A140"/>
    <mergeCell ref="A141:A142"/>
    <mergeCell ref="A84:A85"/>
    <mergeCell ref="A86:A87"/>
    <mergeCell ref="A88:A89"/>
    <mergeCell ref="A90:A91"/>
    <mergeCell ref="A92:A93"/>
    <mergeCell ref="A94:A95"/>
    <mergeCell ref="A96:A97"/>
    <mergeCell ref="A98:A99"/>
    <mergeCell ref="A100:A101"/>
    <mergeCell ref="F43:F44"/>
    <mergeCell ref="F45:F46"/>
    <mergeCell ref="A69:A70"/>
    <mergeCell ref="A71:A72"/>
    <mergeCell ref="A73:A74"/>
    <mergeCell ref="A80:A81"/>
    <mergeCell ref="A82:A83"/>
    <mergeCell ref="A135:A136"/>
    <mergeCell ref="A137:A138"/>
    <mergeCell ref="F1:J2"/>
    <mergeCell ref="F4:F5"/>
    <mergeCell ref="A277:A279"/>
    <mergeCell ref="A280:A282"/>
    <mergeCell ref="A283:A285"/>
    <mergeCell ref="A286:A288"/>
    <mergeCell ref="A289:A291"/>
    <mergeCell ref="A292:A294"/>
    <mergeCell ref="F13:J14"/>
    <mergeCell ref="F16:F17"/>
    <mergeCell ref="F18:F19"/>
    <mergeCell ref="F20:F21"/>
    <mergeCell ref="F22:F23"/>
    <mergeCell ref="A116:E117"/>
    <mergeCell ref="A75:A76"/>
    <mergeCell ref="A12:A13"/>
    <mergeCell ref="A14:A15"/>
    <mergeCell ref="A16:A17"/>
    <mergeCell ref="A18:A19"/>
    <mergeCell ref="A20:A21"/>
    <mergeCell ref="A22:A23"/>
    <mergeCell ref="A151:A152"/>
    <mergeCell ref="A153:E154"/>
    <mergeCell ref="A149:A150"/>
    <mergeCell ref="A1:E2"/>
    <mergeCell ref="A77:E78"/>
    <mergeCell ref="A40:E41"/>
    <mergeCell ref="A43:A44"/>
    <mergeCell ref="A45:A46"/>
    <mergeCell ref="A47:A48"/>
    <mergeCell ref="A49:A50"/>
    <mergeCell ref="A51:A52"/>
    <mergeCell ref="A53:A54"/>
    <mergeCell ref="A55:A56"/>
    <mergeCell ref="A57:A58"/>
    <mergeCell ref="A59:A60"/>
    <mergeCell ref="A61:A62"/>
    <mergeCell ref="A63:A64"/>
    <mergeCell ref="A65:A66"/>
    <mergeCell ref="A67:A68"/>
    <mergeCell ref="F6:F7"/>
    <mergeCell ref="F8:F9"/>
    <mergeCell ref="F10:F11"/>
    <mergeCell ref="A268:E269"/>
    <mergeCell ref="A229:E230"/>
    <mergeCell ref="A4:A5"/>
    <mergeCell ref="A6:A7"/>
    <mergeCell ref="A8:A9"/>
    <mergeCell ref="A10:A11"/>
    <mergeCell ref="A24:A25"/>
    <mergeCell ref="A26:A27"/>
    <mergeCell ref="A28:A29"/>
    <mergeCell ref="A30:A31"/>
    <mergeCell ref="A32:A33"/>
    <mergeCell ref="A34:A35"/>
    <mergeCell ref="A36:A37"/>
    <mergeCell ref="A38:A39"/>
    <mergeCell ref="A192:E193"/>
    <mergeCell ref="F47:F48"/>
    <mergeCell ref="F49:F50"/>
    <mergeCell ref="F55:F56"/>
    <mergeCell ref="F57:F58"/>
    <mergeCell ref="F59:F60"/>
    <mergeCell ref="F61:F62"/>
  </mergeCells>
  <printOptions horizontalCentered="1" verticalCentered="1"/>
  <pageMargins left="0.23622047244094491" right="0.23622047244094491" top="0.74803149606299213" bottom="0.74803149606299213" header="0.31496062992125984" footer="0.31496062992125984"/>
  <pageSetup paperSize="9" orientation="portrait" horizontalDpi="4294967295" verticalDpi="4294967295" r:id="rId1"/>
  <rowBreaks count="7" manualBreakCount="7">
    <brk id="39" max="16383" man="1"/>
    <brk id="76" max="16383" man="1"/>
    <brk id="115" max="16383" man="1"/>
    <brk id="152" max="16383" man="1"/>
    <brk id="191" max="16383" man="1"/>
    <brk id="228" max="16383" man="1"/>
    <brk id="267" max="16383" man="1"/>
  </rowBreaks>
  <colBreaks count="1" manualBreakCount="1">
    <brk id="5" max="1048575" man="1"/>
  </colBreaks>
</worksheet>
</file>

<file path=xl/worksheets/sheet9.xml><?xml version="1.0" encoding="utf-8"?>
<worksheet xmlns="http://schemas.openxmlformats.org/spreadsheetml/2006/main" xmlns:r="http://schemas.openxmlformats.org/officeDocument/2006/relationships">
  <dimension ref="A1:O307"/>
  <sheetViews>
    <sheetView view="pageBreakPreview" topLeftCell="A5" zoomScaleSheetLayoutView="100" workbookViewId="0">
      <selection activeCell="H4" sqref="H4:H23"/>
    </sheetView>
  </sheetViews>
  <sheetFormatPr defaultRowHeight="15.75"/>
  <cols>
    <col min="1" max="1" width="10" style="29" customWidth="1"/>
    <col min="2" max="2" width="7.85546875" style="22" customWidth="1"/>
    <col min="3" max="3" width="6" style="22" customWidth="1"/>
    <col min="4" max="4" width="26.85546875" style="22" customWidth="1"/>
    <col min="5" max="5" width="25.7109375" style="75" customWidth="1"/>
    <col min="6" max="7" width="10.5703125" style="29" customWidth="1"/>
    <col min="8" max="8" width="11.5703125" style="29" customWidth="1"/>
    <col min="9" max="11" width="9.140625" style="29"/>
    <col min="12" max="12" width="20.5703125" style="29" customWidth="1"/>
    <col min="13" max="13" width="13" style="29" customWidth="1"/>
    <col min="14" max="14" width="11.5703125" style="29" customWidth="1"/>
    <col min="15" max="15" width="15.5703125" style="29" customWidth="1"/>
    <col min="16" max="16384" width="9.140625" style="29"/>
  </cols>
  <sheetData>
    <row r="1" spans="1:15" ht="16.5" customHeight="1">
      <c r="A1" s="374" t="s">
        <v>123</v>
      </c>
      <c r="B1" s="375"/>
      <c r="C1" s="375"/>
      <c r="D1" s="375"/>
      <c r="E1" s="375"/>
      <c r="F1" s="375"/>
      <c r="G1" s="375"/>
      <c r="H1" s="376"/>
      <c r="I1" s="374" t="s">
        <v>19</v>
      </c>
      <c r="J1" s="375"/>
      <c r="K1" s="375"/>
      <c r="L1" s="375"/>
      <c r="M1" s="375"/>
      <c r="N1" s="375"/>
      <c r="O1" s="376"/>
    </row>
    <row r="2" spans="1:15" ht="16.5" customHeight="1" thickBot="1">
      <c r="A2" s="377"/>
      <c r="B2" s="378"/>
      <c r="C2" s="378"/>
      <c r="D2" s="378"/>
      <c r="E2" s="378"/>
      <c r="F2" s="378"/>
      <c r="G2" s="378"/>
      <c r="H2" s="379"/>
      <c r="I2" s="377"/>
      <c r="J2" s="378"/>
      <c r="K2" s="378"/>
      <c r="L2" s="378"/>
      <c r="M2" s="378"/>
      <c r="N2" s="378"/>
      <c r="O2" s="379"/>
    </row>
    <row r="3" spans="1:15" ht="48" customHeight="1" thickBot="1">
      <c r="A3" s="116" t="s">
        <v>14</v>
      </c>
      <c r="B3" s="121" t="s">
        <v>13</v>
      </c>
      <c r="C3" s="122" t="s">
        <v>10</v>
      </c>
      <c r="D3" s="123" t="s">
        <v>0</v>
      </c>
      <c r="E3" s="124" t="s">
        <v>2</v>
      </c>
      <c r="F3" s="123" t="s">
        <v>135</v>
      </c>
      <c r="G3" s="123" t="s">
        <v>136</v>
      </c>
      <c r="H3" s="123" t="s">
        <v>137</v>
      </c>
      <c r="I3" s="26" t="s">
        <v>14</v>
      </c>
      <c r="J3" s="27" t="s">
        <v>13</v>
      </c>
      <c r="K3" s="28" t="s">
        <v>10</v>
      </c>
      <c r="L3" s="28" t="s">
        <v>2</v>
      </c>
      <c r="M3" s="28"/>
      <c r="N3" s="28"/>
      <c r="O3" s="28" t="s">
        <v>20</v>
      </c>
    </row>
    <row r="4" spans="1:15" ht="16.5" customHeight="1" thickBot="1">
      <c r="A4" s="380">
        <v>1</v>
      </c>
      <c r="B4" s="66">
        <v>1</v>
      </c>
      <c r="C4" s="66">
        <v>1</v>
      </c>
      <c r="D4" s="139" t="str">
        <f>IF(přihlášky!$F$17="X",přihlášky!$E$17,přihlášky!H17)</f>
        <v>Klíma Miloslav</v>
      </c>
      <c r="E4" s="167" t="str">
        <f>přihlášky!C7</f>
        <v>ÚO Český Krumlov</v>
      </c>
      <c r="F4" s="268">
        <v>23.12</v>
      </c>
      <c r="G4" s="156">
        <v>23.14</v>
      </c>
      <c r="H4" s="276">
        <f>IF(AND(F4=0,G4=0),"diskval.",IF(AND(F4&gt;0,G4&gt;0),MAX(F4:G4),IF(F4&gt;0,F4,G4)))</f>
        <v>23.14</v>
      </c>
      <c r="I4" s="372">
        <v>1</v>
      </c>
      <c r="J4" s="16">
        <v>1</v>
      </c>
      <c r="K4" s="16">
        <v>1</v>
      </c>
      <c r="L4" s="112" t="str">
        <f>přihlášky!C7</f>
        <v>ÚO Český Krumlov</v>
      </c>
      <c r="M4" s="334"/>
      <c r="N4" s="334"/>
      <c r="O4" s="341"/>
    </row>
    <row r="5" spans="1:15" ht="16.5" customHeight="1" thickBot="1">
      <c r="A5" s="381"/>
      <c r="B5" s="67">
        <v>2</v>
      </c>
      <c r="C5" s="67">
        <v>2</v>
      </c>
      <c r="D5" s="140" t="str">
        <f>IF(přihlášky!$F$30="X",přihlášky!$E$30,přihlášky!$H$30)</f>
        <v>Janovský Martin</v>
      </c>
      <c r="E5" s="168" t="str">
        <f>přihlášky!C8</f>
        <v>ÚO Tábor</v>
      </c>
      <c r="F5" s="269">
        <v>26.44</v>
      </c>
      <c r="G5" s="157">
        <v>26.84</v>
      </c>
      <c r="H5" s="276">
        <f t="shared" ref="H5:H39" si="0">IF(AND(F5=0,G5=0),"diskval.",IF(AND(F5&gt;0,G5&gt;0),MAX(F5:G5),IF(F5&gt;0,F5,G5)))</f>
        <v>26.84</v>
      </c>
      <c r="I5" s="403"/>
      <c r="J5" s="17">
        <v>2</v>
      </c>
      <c r="K5" s="17">
        <v>2</v>
      </c>
      <c r="L5" s="113" t="str">
        <f>přihlášky!C8</f>
        <v>ÚO Tábor</v>
      </c>
      <c r="M5" s="335">
        <v>4.7141203703703706E-2</v>
      </c>
      <c r="N5" s="335">
        <v>4.701388888888889E-2</v>
      </c>
      <c r="O5" s="342" t="s">
        <v>144</v>
      </c>
    </row>
    <row r="6" spans="1:15" ht="16.5" customHeight="1" thickBot="1">
      <c r="A6" s="380">
        <v>2</v>
      </c>
      <c r="B6" s="66">
        <v>1</v>
      </c>
      <c r="C6" s="66">
        <v>3</v>
      </c>
      <c r="D6" s="139" t="str">
        <f>IF(přihlášky!$F$43="X",přihlášky!$E$43,přihlášky!$H$43)</f>
        <v>Král Radek</v>
      </c>
      <c r="E6" s="167" t="str">
        <f>přihlášky!C9</f>
        <v>ÚO Písek</v>
      </c>
      <c r="F6" s="269">
        <v>20.09</v>
      </c>
      <c r="G6" s="157">
        <v>20.100000000000001</v>
      </c>
      <c r="H6" s="276">
        <f t="shared" si="0"/>
        <v>20.100000000000001</v>
      </c>
      <c r="I6" s="403">
        <f>1+I4</f>
        <v>2</v>
      </c>
      <c r="J6" s="17">
        <v>1</v>
      </c>
      <c r="K6" s="17">
        <v>3</v>
      </c>
      <c r="L6" s="113" t="str">
        <f>přihlášky!C9</f>
        <v>ÚO Písek</v>
      </c>
      <c r="M6" s="336"/>
      <c r="N6" s="327"/>
      <c r="O6" s="342"/>
    </row>
    <row r="7" spans="1:15" ht="16.5" customHeight="1" thickBot="1">
      <c r="A7" s="381"/>
      <c r="B7" s="67">
        <v>2</v>
      </c>
      <c r="C7" s="67">
        <v>4</v>
      </c>
      <c r="D7" s="140" t="str">
        <f>IF(přihlášky!$F$56="X",přihlášky!$E$56,přihlášky!$H$56)</f>
        <v>Šmíd Stanislav</v>
      </c>
      <c r="E7" s="168" t="str">
        <f>přihlášky!C10</f>
        <v>ÚO Jindřichův Hradec</v>
      </c>
      <c r="F7" s="269">
        <v>16.850000000000001</v>
      </c>
      <c r="G7" s="157">
        <v>16.59</v>
      </c>
      <c r="H7" s="276">
        <f t="shared" si="0"/>
        <v>16.850000000000001</v>
      </c>
      <c r="I7" s="403"/>
      <c r="J7" s="17">
        <v>2</v>
      </c>
      <c r="K7" s="17">
        <v>4</v>
      </c>
      <c r="L7" s="113" t="str">
        <f>přihlášky!C10</f>
        <v>ÚO Jindřichův Hradec</v>
      </c>
      <c r="M7" s="335">
        <v>4.3194444444444445E-2</v>
      </c>
      <c r="N7" s="335">
        <v>4.3206018518518519E-2</v>
      </c>
      <c r="O7" s="342" t="s">
        <v>145</v>
      </c>
    </row>
    <row r="8" spans="1:15" ht="16.5" customHeight="1" thickBot="1">
      <c r="A8" s="380">
        <v>3</v>
      </c>
      <c r="B8" s="66">
        <v>1</v>
      </c>
      <c r="C8" s="66">
        <v>5</v>
      </c>
      <c r="D8" s="139" t="str">
        <f>IF(přihlášky!$F$69="X",přihlášky!$E$69,přihlášky!$H$69)</f>
        <v>Severa Marek</v>
      </c>
      <c r="E8" s="167" t="str">
        <f>přihlášky!C11</f>
        <v>ÚO České Budějovice</v>
      </c>
      <c r="F8" s="269">
        <v>18.850000000000001</v>
      </c>
      <c r="G8" s="157">
        <v>18.84</v>
      </c>
      <c r="H8" s="276">
        <f t="shared" si="0"/>
        <v>18.850000000000001</v>
      </c>
      <c r="I8" s="403">
        <f>1+I6</f>
        <v>3</v>
      </c>
      <c r="J8" s="17">
        <v>1</v>
      </c>
      <c r="K8" s="17">
        <v>5</v>
      </c>
      <c r="L8" s="113" t="str">
        <f>přihlášky!C11</f>
        <v>ÚO České Budějovice</v>
      </c>
      <c r="M8" s="335">
        <v>4.5775462962962969E-2</v>
      </c>
      <c r="N8" s="335">
        <v>4.5578703703703705E-2</v>
      </c>
      <c r="O8" s="342" t="s">
        <v>146</v>
      </c>
    </row>
    <row r="9" spans="1:15" ht="16.5" customHeight="1" thickBot="1">
      <c r="A9" s="381"/>
      <c r="B9" s="67">
        <v>2</v>
      </c>
      <c r="C9" s="67">
        <v>6</v>
      </c>
      <c r="D9" s="140" t="str">
        <f>IF(přihlášky!$F$82="X",přihlášky!$E$82,přihlášky!$H$82)</f>
        <v>Cais Martin</v>
      </c>
      <c r="E9" s="168" t="str">
        <f>přihlášky!C12</f>
        <v>ÚO Prachatice</v>
      </c>
      <c r="F9" s="269">
        <v>21.18</v>
      </c>
      <c r="G9" s="157">
        <v>21.35</v>
      </c>
      <c r="H9" s="276">
        <f t="shared" si="0"/>
        <v>21.35</v>
      </c>
      <c r="I9" s="403"/>
      <c r="J9" s="17">
        <v>2</v>
      </c>
      <c r="K9" s="17">
        <v>6</v>
      </c>
      <c r="L9" s="113" t="str">
        <f>přihlášky!C12</f>
        <v>ÚO Prachatice</v>
      </c>
      <c r="M9" s="335">
        <v>4.5671296296296293E-2</v>
      </c>
      <c r="N9" s="335">
        <v>4.5706018518518521E-2</v>
      </c>
      <c r="O9" s="342" t="s">
        <v>147</v>
      </c>
    </row>
    <row r="10" spans="1:15" ht="16.5" customHeight="1" thickBot="1">
      <c r="A10" s="380">
        <v>4</v>
      </c>
      <c r="B10" s="66">
        <v>1</v>
      </c>
      <c r="C10" s="66">
        <v>7</v>
      </c>
      <c r="D10" s="139" t="str">
        <f>IF(přihlášky!$F$95="X",přihlášky!$E$95,přihlášky!$H$95)</f>
        <v>Muchl Vladimír</v>
      </c>
      <c r="E10" s="167" t="str">
        <f>přihlášky!C13</f>
        <v>ÚO Strakonice</v>
      </c>
      <c r="F10" s="269">
        <v>19</v>
      </c>
      <c r="G10" s="157">
        <v>19.21</v>
      </c>
      <c r="H10" s="276">
        <f t="shared" si="0"/>
        <v>19.21</v>
      </c>
      <c r="I10" s="403">
        <f>1+I8</f>
        <v>4</v>
      </c>
      <c r="J10" s="17">
        <v>1</v>
      </c>
      <c r="K10" s="17">
        <v>7</v>
      </c>
      <c r="L10" s="113" t="str">
        <f>přihlášky!C13</f>
        <v>ÚO Strakonice</v>
      </c>
      <c r="M10" s="338" t="s">
        <v>142</v>
      </c>
      <c r="N10" s="338" t="s">
        <v>143</v>
      </c>
      <c r="O10" s="342" t="s">
        <v>142</v>
      </c>
    </row>
    <row r="11" spans="1:15" ht="16.5" customHeight="1" thickBot="1">
      <c r="A11" s="381"/>
      <c r="B11" s="67">
        <v>2</v>
      </c>
      <c r="C11" s="67">
        <v>8</v>
      </c>
      <c r="D11" s="140" t="str">
        <f>IF(přihlášky!$F$18="X",přihlášky!$E$18,přihlášky!H18)</f>
        <v>Bartuška Jiří</v>
      </c>
      <c r="E11" s="168" t="str">
        <f>přihlášky!C7</f>
        <v>ÚO Český Krumlov</v>
      </c>
      <c r="F11" s="269">
        <v>20.23</v>
      </c>
      <c r="G11" s="157">
        <v>19.88</v>
      </c>
      <c r="H11" s="276">
        <f t="shared" si="0"/>
        <v>20.23</v>
      </c>
      <c r="I11" s="373"/>
      <c r="J11" s="18">
        <v>2</v>
      </c>
      <c r="K11" s="18">
        <v>8</v>
      </c>
      <c r="L11" s="24"/>
      <c r="M11" s="335"/>
      <c r="N11" s="328"/>
      <c r="O11" s="343"/>
    </row>
    <row r="12" spans="1:15" ht="16.5" customHeight="1" thickBot="1">
      <c r="A12" s="380">
        <v>5</v>
      </c>
      <c r="B12" s="66">
        <v>1</v>
      </c>
      <c r="C12" s="66">
        <v>9</v>
      </c>
      <c r="D12" s="139" t="str">
        <f>IF(přihlášky!$F$31="X",přihlášky!$E$31,přihlášky!$H$31)</f>
        <v>Řezáč Milan</v>
      </c>
      <c r="E12" s="167" t="str">
        <f>přihlášky!C8</f>
        <v>ÚO Tábor</v>
      </c>
      <c r="F12" s="269">
        <v>22.04</v>
      </c>
      <c r="G12" s="157">
        <v>22.08</v>
      </c>
      <c r="H12" s="276">
        <f t="shared" si="0"/>
        <v>22.08</v>
      </c>
    </row>
    <row r="13" spans="1:15" ht="16.5" customHeight="1" thickBot="1">
      <c r="A13" s="381"/>
      <c r="B13" s="67">
        <v>2</v>
      </c>
      <c r="C13" s="67">
        <v>10</v>
      </c>
      <c r="D13" s="140" t="str">
        <f>IF(přihlášky!$F$44="X",přihlášky!$E$44,přihlášky!$H$44)</f>
        <v>Píbal Jiří</v>
      </c>
      <c r="E13" s="168" t="str">
        <f>přihlášky!C9</f>
        <v>ÚO Písek</v>
      </c>
      <c r="F13" s="269">
        <v>18.36</v>
      </c>
      <c r="G13" s="157">
        <v>18.29</v>
      </c>
      <c r="H13" s="276">
        <f t="shared" si="0"/>
        <v>18.36</v>
      </c>
      <c r="I13" s="374" t="s">
        <v>21</v>
      </c>
      <c r="J13" s="375"/>
      <c r="K13" s="375"/>
      <c r="L13" s="375"/>
      <c r="M13" s="375"/>
      <c r="N13" s="375"/>
      <c r="O13" s="376"/>
    </row>
    <row r="14" spans="1:15" ht="16.5" customHeight="1" thickBot="1">
      <c r="A14" s="380">
        <v>6</v>
      </c>
      <c r="B14" s="66">
        <v>1</v>
      </c>
      <c r="C14" s="66">
        <v>11</v>
      </c>
      <c r="D14" s="139" t="str">
        <f>IF(přihlášky!$F$57="X",přihlášky!$E$57,přihlášky!$H$57)</f>
        <v>Doktor Michal</v>
      </c>
      <c r="E14" s="167" t="str">
        <f>přihlášky!C10</f>
        <v>ÚO Jindřichův Hradec</v>
      </c>
      <c r="F14" s="269">
        <v>15.55</v>
      </c>
      <c r="G14" s="157">
        <v>15.22</v>
      </c>
      <c r="H14" s="276">
        <f t="shared" si="0"/>
        <v>15.55</v>
      </c>
      <c r="I14" s="377"/>
      <c r="J14" s="378"/>
      <c r="K14" s="378"/>
      <c r="L14" s="378"/>
      <c r="M14" s="378"/>
      <c r="N14" s="378"/>
      <c r="O14" s="379"/>
    </row>
    <row r="15" spans="1:15" ht="16.5" customHeight="1" thickBot="1">
      <c r="A15" s="381"/>
      <c r="B15" s="67">
        <v>2</v>
      </c>
      <c r="C15" s="67">
        <v>12</v>
      </c>
      <c r="D15" s="140" t="str">
        <f>IF(přihlášky!$F$70="X",přihlášky!$E$70,přihlášky!$H$70)</f>
        <v>Nestartuje</v>
      </c>
      <c r="E15" s="168" t="str">
        <f>přihlášky!C11</f>
        <v>ÚO České Budějovice</v>
      </c>
      <c r="F15" s="269"/>
      <c r="G15" s="157"/>
      <c r="H15" s="276" t="str">
        <f t="shared" si="0"/>
        <v>diskval.</v>
      </c>
      <c r="I15" s="26" t="s">
        <v>14</v>
      </c>
      <c r="J15" s="27" t="s">
        <v>13</v>
      </c>
      <c r="K15" s="28" t="s">
        <v>10</v>
      </c>
      <c r="L15" s="28" t="s">
        <v>2</v>
      </c>
      <c r="M15" s="28"/>
      <c r="N15" s="28"/>
      <c r="O15" s="28" t="s">
        <v>20</v>
      </c>
    </row>
    <row r="16" spans="1:15" ht="16.5" customHeight="1" thickBot="1">
      <c r="A16" s="380">
        <v>7</v>
      </c>
      <c r="B16" s="66">
        <v>1</v>
      </c>
      <c r="C16" s="66">
        <v>13</v>
      </c>
      <c r="D16" s="139" t="str">
        <f>IF(přihlášky!$F$83="X",přihlášky!$E$83,přihlášky!$H$83)</f>
        <v>Šustr Jiří</v>
      </c>
      <c r="E16" s="167" t="str">
        <f>přihlášky!C12</f>
        <v>ÚO Prachatice</v>
      </c>
      <c r="F16" s="269">
        <v>23.01</v>
      </c>
      <c r="G16" s="157">
        <v>22.81</v>
      </c>
      <c r="H16" s="276">
        <f t="shared" si="0"/>
        <v>23.01</v>
      </c>
      <c r="I16" s="372">
        <v>1</v>
      </c>
      <c r="J16" s="16">
        <v>2</v>
      </c>
      <c r="K16" s="16">
        <v>1</v>
      </c>
      <c r="L16" s="112" t="str">
        <f>přihlášky!C7</f>
        <v>ÚO Český Krumlov</v>
      </c>
      <c r="M16" s="337" t="s">
        <v>148</v>
      </c>
      <c r="N16" s="337" t="s">
        <v>149</v>
      </c>
      <c r="O16" s="344" t="s">
        <v>148</v>
      </c>
    </row>
    <row r="17" spans="1:15" ht="16.5" customHeight="1" thickBot="1">
      <c r="A17" s="408"/>
      <c r="B17" s="117">
        <v>2</v>
      </c>
      <c r="C17" s="117">
        <v>14</v>
      </c>
      <c r="D17" s="203" t="str">
        <f>IF(přihlášky!$F$96="X",přihlášky!$E$96,přihlášky!$H$96)</f>
        <v>Kreuz Jakub</v>
      </c>
      <c r="E17" s="185" t="str">
        <f>přihlášky!C13</f>
        <v>ÚO Strakonice</v>
      </c>
      <c r="F17" s="269">
        <v>25.97</v>
      </c>
      <c r="G17" s="157">
        <v>25.96</v>
      </c>
      <c r="H17" s="276">
        <f t="shared" si="0"/>
        <v>25.97</v>
      </c>
      <c r="I17" s="403"/>
      <c r="J17" s="17">
        <v>1</v>
      </c>
      <c r="K17" s="17">
        <v>2</v>
      </c>
      <c r="L17" s="113" t="str">
        <f>přihlášky!C8</f>
        <v>ÚO Tábor</v>
      </c>
      <c r="M17" s="338"/>
      <c r="N17" s="338"/>
      <c r="O17" s="345"/>
    </row>
    <row r="18" spans="1:15" ht="16.5" customHeight="1" thickBot="1">
      <c r="A18" s="380">
        <v>8</v>
      </c>
      <c r="B18" s="66">
        <v>1</v>
      </c>
      <c r="C18" s="66">
        <v>15</v>
      </c>
      <c r="D18" s="139" t="str">
        <f>IF(přihlášky!$F$19="X",přihlášky!$E$19,přihlášky!$H$19)</f>
        <v>Klein Adolf</v>
      </c>
      <c r="E18" s="167" t="str">
        <f>přihlášky!C7</f>
        <v>ÚO Český Krumlov</v>
      </c>
      <c r="F18" s="269">
        <v>22.17</v>
      </c>
      <c r="G18" s="157">
        <v>22</v>
      </c>
      <c r="H18" s="276">
        <f t="shared" si="0"/>
        <v>22.17</v>
      </c>
      <c r="I18" s="403">
        <f>1+I16</f>
        <v>2</v>
      </c>
      <c r="J18" s="17">
        <v>2</v>
      </c>
      <c r="K18" s="17">
        <v>3</v>
      </c>
      <c r="L18" s="113" t="str">
        <f>přihlášky!C9</f>
        <v>ÚO Písek</v>
      </c>
      <c r="M18" s="338" t="s">
        <v>152</v>
      </c>
      <c r="N18" s="338" t="s">
        <v>153</v>
      </c>
      <c r="O18" s="338" t="s">
        <v>154</v>
      </c>
    </row>
    <row r="19" spans="1:15" ht="16.5" customHeight="1" thickBot="1">
      <c r="A19" s="381"/>
      <c r="B19" s="67">
        <v>2</v>
      </c>
      <c r="C19" s="67">
        <v>16</v>
      </c>
      <c r="D19" s="140" t="str">
        <f>IF(přihlášky!$F$32="X",přihlášky!$E$32,přihlášky!$H$32)</f>
        <v>Svatoň Petr</v>
      </c>
      <c r="E19" s="168" t="str">
        <f>přihlášky!C8</f>
        <v>ÚO Tábor</v>
      </c>
      <c r="F19" s="269">
        <v>22.6</v>
      </c>
      <c r="G19" s="157">
        <v>22.37</v>
      </c>
      <c r="H19" s="276">
        <f t="shared" si="0"/>
        <v>22.6</v>
      </c>
      <c r="I19" s="403"/>
      <c r="J19" s="17">
        <v>1</v>
      </c>
      <c r="K19" s="17">
        <v>4</v>
      </c>
      <c r="L19" s="113" t="str">
        <f>přihlášky!C10</f>
        <v>ÚO Jindřichův Hradec</v>
      </c>
      <c r="M19" s="338" t="s">
        <v>150</v>
      </c>
      <c r="N19" s="338" t="s">
        <v>151</v>
      </c>
      <c r="O19" s="338" t="s">
        <v>151</v>
      </c>
    </row>
    <row r="20" spans="1:15" ht="16.5" customHeight="1" thickBot="1">
      <c r="A20" s="380">
        <v>9</v>
      </c>
      <c r="B20" s="66">
        <v>1</v>
      </c>
      <c r="C20" s="66">
        <v>17</v>
      </c>
      <c r="D20" s="139" t="str">
        <f>IF(přihlášky!$F$45="X",přihlášky!$E$45,přihlášky!$H$45)</f>
        <v>Trantina Karel</v>
      </c>
      <c r="E20" s="167" t="str">
        <f>přihlášky!C9</f>
        <v>ÚO Písek</v>
      </c>
      <c r="F20" s="269">
        <v>20.61</v>
      </c>
      <c r="G20" s="157">
        <v>20.6</v>
      </c>
      <c r="H20" s="276">
        <f t="shared" si="0"/>
        <v>20.61</v>
      </c>
      <c r="I20" s="403">
        <f>1+I18</f>
        <v>3</v>
      </c>
      <c r="J20" s="17">
        <v>2</v>
      </c>
      <c r="K20" s="17">
        <v>5</v>
      </c>
      <c r="L20" s="113" t="str">
        <f>přihlášky!C11</f>
        <v>ÚO České Budějovice</v>
      </c>
      <c r="M20" s="338" t="s">
        <v>155</v>
      </c>
      <c r="N20" s="338" t="s">
        <v>156</v>
      </c>
      <c r="O20" s="345" t="s">
        <v>156</v>
      </c>
    </row>
    <row r="21" spans="1:15" ht="16.5" customHeight="1" thickBot="1">
      <c r="A21" s="381"/>
      <c r="B21" s="67">
        <v>2</v>
      </c>
      <c r="C21" s="67">
        <v>18</v>
      </c>
      <c r="D21" s="140" t="str">
        <f>IF(přihlášky!$F$58="X",přihlášky!$E$58,přihlášky!$H$58)</f>
        <v>Janů Pavel</v>
      </c>
      <c r="E21" s="168" t="str">
        <f>přihlášky!C10</f>
        <v>ÚO Jindřichův Hradec</v>
      </c>
      <c r="F21" s="269">
        <v>18.04</v>
      </c>
      <c r="G21" s="157">
        <v>17.829999999999998</v>
      </c>
      <c r="H21" s="276">
        <f t="shared" si="0"/>
        <v>18.04</v>
      </c>
      <c r="I21" s="403"/>
      <c r="J21" s="17">
        <v>1</v>
      </c>
      <c r="K21" s="17">
        <v>6</v>
      </c>
      <c r="L21" s="113" t="str">
        <f>přihlášky!C12</f>
        <v>ÚO Prachatice</v>
      </c>
      <c r="M21" s="338"/>
      <c r="N21" s="338"/>
      <c r="O21" s="345"/>
    </row>
    <row r="22" spans="1:15" ht="16.5" customHeight="1" thickBot="1">
      <c r="A22" s="409">
        <v>10</v>
      </c>
      <c r="B22" s="190">
        <v>1</v>
      </c>
      <c r="C22" s="190">
        <v>19</v>
      </c>
      <c r="D22" s="196" t="str">
        <f>IF(přihlášky!$F$71="X",přihlášky!$E$71,přihlášky!$H$71)</f>
        <v>Ježek Jan</v>
      </c>
      <c r="E22" s="186" t="str">
        <f>přihlášky!C11</f>
        <v>ÚO České Budějovice</v>
      </c>
      <c r="F22" s="269">
        <v>15.52</v>
      </c>
      <c r="G22" s="157">
        <v>15.34</v>
      </c>
      <c r="H22" s="276">
        <f t="shared" si="0"/>
        <v>15.52</v>
      </c>
      <c r="I22" s="403">
        <f>1+I20</f>
        <v>4</v>
      </c>
      <c r="J22" s="17">
        <v>2</v>
      </c>
      <c r="K22" s="17">
        <v>7</v>
      </c>
      <c r="L22" s="114" t="str">
        <f>přihlášky!C13</f>
        <v>ÚO Strakonice</v>
      </c>
      <c r="M22" s="339"/>
      <c r="N22" s="339"/>
      <c r="O22" s="345"/>
    </row>
    <row r="23" spans="1:15" ht="16.5" customHeight="1" thickBot="1">
      <c r="A23" s="381"/>
      <c r="B23" s="67">
        <v>2</v>
      </c>
      <c r="C23" s="67">
        <v>20</v>
      </c>
      <c r="D23" s="140" t="str">
        <f>IF(přihlášky!$F$84="X",přihlášky!$E$84,přihlášky!$H$84)</f>
        <v>Rosa Petr</v>
      </c>
      <c r="E23" s="168" t="str">
        <f>přihlášky!C12</f>
        <v>ÚO Prachatice</v>
      </c>
      <c r="F23" s="269">
        <v>22.87</v>
      </c>
      <c r="G23" s="157">
        <v>20.8</v>
      </c>
      <c r="H23" s="276">
        <f t="shared" si="0"/>
        <v>22.87</v>
      </c>
      <c r="I23" s="373"/>
      <c r="J23" s="18">
        <v>1</v>
      </c>
      <c r="K23" s="18">
        <v>8</v>
      </c>
      <c r="L23" s="115"/>
      <c r="M23" s="340"/>
      <c r="N23" s="340"/>
      <c r="O23" s="346"/>
    </row>
    <row r="24" spans="1:15" ht="16.5" customHeight="1" thickBot="1">
      <c r="A24" s="380">
        <v>11</v>
      </c>
      <c r="B24" s="66">
        <v>1</v>
      </c>
      <c r="C24" s="66">
        <v>21</v>
      </c>
      <c r="D24" s="139" t="str">
        <f>IF(přihlášky!$F$97="X",přihlášky!$E$97,přihlášky!$H$97)</f>
        <v>Vaňač Aleš</v>
      </c>
      <c r="E24" s="167" t="str">
        <f>přihlášky!C13</f>
        <v>ÚO Strakonice</v>
      </c>
      <c r="F24" s="270">
        <v>19.78</v>
      </c>
      <c r="G24" s="266">
        <v>19.22</v>
      </c>
      <c r="H24" s="276">
        <f t="shared" si="0"/>
        <v>19.78</v>
      </c>
    </row>
    <row r="25" spans="1:15" ht="16.5" customHeight="1" thickBot="1">
      <c r="A25" s="381"/>
      <c r="B25" s="67">
        <v>2</v>
      </c>
      <c r="C25" s="67">
        <v>22</v>
      </c>
      <c r="D25" s="140" t="str">
        <f>IF(přihlášky!$F$20="X",přihlášky!$E$20,přihlášky!$H$20)</f>
        <v>Šebest Dušan</v>
      </c>
      <c r="E25" s="168" t="str">
        <f>přihlášky!C7</f>
        <v>ÚO Český Krumlov</v>
      </c>
      <c r="F25" s="270">
        <v>25.53</v>
      </c>
      <c r="G25" s="266"/>
      <c r="H25" s="276">
        <f t="shared" si="0"/>
        <v>25.53</v>
      </c>
    </row>
    <row r="26" spans="1:15" ht="16.5" customHeight="1" thickBot="1">
      <c r="A26" s="380">
        <v>12</v>
      </c>
      <c r="B26" s="66">
        <v>1</v>
      </c>
      <c r="C26" s="66">
        <v>23</v>
      </c>
      <c r="D26" s="139" t="str">
        <f>IF(přihlášky!$F$33="X",přihlášky!$E$33,přihlášky!$H$33)</f>
        <v>Brožek Josef</v>
      </c>
      <c r="E26" s="167" t="str">
        <f>přihlášky!C8</f>
        <v>ÚO Tábor</v>
      </c>
      <c r="F26" s="270">
        <v>28.58</v>
      </c>
      <c r="G26" s="266">
        <v>28.56</v>
      </c>
      <c r="H26" s="276">
        <f t="shared" si="0"/>
        <v>28.58</v>
      </c>
    </row>
    <row r="27" spans="1:15" ht="16.5" customHeight="1" thickBot="1">
      <c r="A27" s="381"/>
      <c r="B27" s="67">
        <v>2</v>
      </c>
      <c r="C27" s="67">
        <v>24</v>
      </c>
      <c r="D27" s="140" t="str">
        <f>IF(přihlášky!$F$46="X",přihlášky!$E$46,přihlášky!$H$46)</f>
        <v>Horský Marek</v>
      </c>
      <c r="E27" s="168" t="str">
        <f>přihlášky!C9</f>
        <v>ÚO Písek</v>
      </c>
      <c r="F27" s="270">
        <v>22.47</v>
      </c>
      <c r="G27" s="266">
        <v>22.64</v>
      </c>
      <c r="H27" s="276">
        <f t="shared" si="0"/>
        <v>22.64</v>
      </c>
    </row>
    <row r="28" spans="1:15" ht="16.5" customHeight="1" thickBot="1">
      <c r="A28" s="380">
        <v>13</v>
      </c>
      <c r="B28" s="66">
        <v>1</v>
      </c>
      <c r="C28" s="66">
        <v>25</v>
      </c>
      <c r="D28" s="139" t="str">
        <f>IF(přihlášky!$F$59="X",přihlášky!$E$59,přihlášky!$H$59)</f>
        <v>Švehla Radim</v>
      </c>
      <c r="E28" s="167" t="str">
        <f>přihlášky!C10</f>
        <v>ÚO Jindřichův Hradec</v>
      </c>
      <c r="F28" s="270">
        <v>15.78</v>
      </c>
      <c r="G28" s="266">
        <v>15.75</v>
      </c>
      <c r="H28" s="276">
        <f t="shared" si="0"/>
        <v>15.78</v>
      </c>
    </row>
    <row r="29" spans="1:15" ht="16.5" customHeight="1" thickBot="1">
      <c r="A29" s="381"/>
      <c r="B29" s="67">
        <v>2</v>
      </c>
      <c r="C29" s="67">
        <v>26</v>
      </c>
      <c r="D29" s="140" t="str">
        <f>IF(přihlášky!$F$72="X",přihlášky!$E$72,přihlášky!$H$72)</f>
        <v>Měřička Michal</v>
      </c>
      <c r="E29" s="168" t="str">
        <f>přihlášky!C11</f>
        <v>ÚO České Budějovice</v>
      </c>
      <c r="F29" s="270">
        <v>19.25</v>
      </c>
      <c r="G29" s="266">
        <v>19.27</v>
      </c>
      <c r="H29" s="276">
        <f t="shared" si="0"/>
        <v>19.27</v>
      </c>
    </row>
    <row r="30" spans="1:15" ht="16.5" customHeight="1" thickBot="1">
      <c r="A30" s="380">
        <v>14</v>
      </c>
      <c r="B30" s="66">
        <v>1</v>
      </c>
      <c r="C30" s="66">
        <v>27</v>
      </c>
      <c r="D30" s="139" t="str">
        <f>IF(přihlášky!$F$85="X",přihlášky!$E$85,přihlášky!$H$85)</f>
        <v>Kacetl Vít</v>
      </c>
      <c r="E30" s="167" t="str">
        <f>přihlášky!C12</f>
        <v>ÚO Prachatice</v>
      </c>
      <c r="F30" s="270">
        <v>23.07</v>
      </c>
      <c r="G30" s="266">
        <v>23.1</v>
      </c>
      <c r="H30" s="276">
        <f t="shared" si="0"/>
        <v>23.1</v>
      </c>
    </row>
    <row r="31" spans="1:15" ht="16.5" customHeight="1" thickBot="1">
      <c r="A31" s="381"/>
      <c r="B31" s="67">
        <v>2</v>
      </c>
      <c r="C31" s="67">
        <v>28</v>
      </c>
      <c r="D31" s="140" t="str">
        <f>IF(přihlášky!$F$98="X",přihlášky!$E$98,přihlášky!$H$98)</f>
        <v>Habich Michal</v>
      </c>
      <c r="E31" s="168" t="str">
        <f>přihlášky!C13</f>
        <v>ÚO Strakonice</v>
      </c>
      <c r="F31" s="270">
        <v>23.97</v>
      </c>
      <c r="G31" s="266">
        <v>23.62</v>
      </c>
      <c r="H31" s="276">
        <f t="shared" si="0"/>
        <v>23.97</v>
      </c>
    </row>
    <row r="32" spans="1:15" ht="16.5" customHeight="1" thickBot="1">
      <c r="A32" s="380">
        <v>15</v>
      </c>
      <c r="B32" s="66">
        <v>1</v>
      </c>
      <c r="C32" s="66">
        <v>29</v>
      </c>
      <c r="D32" s="139" t="str">
        <f>IF(přihlášky!$F$21="X",přihlášky!$E$21,přihlášky!$H$21)</f>
        <v>Kačer Zdeněk</v>
      </c>
      <c r="E32" s="167" t="str">
        <f>přihlášky!C7</f>
        <v>ÚO Český Krumlov</v>
      </c>
      <c r="F32" s="270">
        <v>25.57</v>
      </c>
      <c r="G32" s="266">
        <v>25.53</v>
      </c>
      <c r="H32" s="276">
        <f t="shared" si="0"/>
        <v>25.57</v>
      </c>
    </row>
    <row r="33" spans="1:15" ht="16.5" customHeight="1" thickBot="1">
      <c r="A33" s="381"/>
      <c r="B33" s="67">
        <v>2</v>
      </c>
      <c r="C33" s="67">
        <v>30</v>
      </c>
      <c r="D33" s="140" t="str">
        <f>IF(přihlášky!$F$34="X",přihlášky!$E$34,přihlášky!$H$34)</f>
        <v>Podzimek Michal</v>
      </c>
      <c r="E33" s="168" t="str">
        <f>přihlášky!C8</f>
        <v>ÚO Tábor</v>
      </c>
      <c r="F33" s="270">
        <v>21.48</v>
      </c>
      <c r="G33" s="266">
        <v>21.6</v>
      </c>
      <c r="H33" s="276">
        <f t="shared" si="0"/>
        <v>21.6</v>
      </c>
    </row>
    <row r="34" spans="1:15" ht="16.5" customHeight="1" thickBot="1">
      <c r="A34" s="380">
        <v>16</v>
      </c>
      <c r="B34" s="66">
        <v>1</v>
      </c>
      <c r="C34" s="66">
        <v>31</v>
      </c>
      <c r="D34" s="139" t="str">
        <f>IF(přihlášky!$F$47="X",přihlášky!$E$47,přihlášky!$H$47)</f>
        <v>Šťastný Ladislav</v>
      </c>
      <c r="E34" s="167" t="str">
        <f>přihlášky!C9</f>
        <v>ÚO Písek</v>
      </c>
      <c r="F34" s="270">
        <v>20.420000000000002</v>
      </c>
      <c r="G34" s="266">
        <v>21.28</v>
      </c>
      <c r="H34" s="276">
        <f t="shared" si="0"/>
        <v>21.28</v>
      </c>
    </row>
    <row r="35" spans="1:15" ht="16.5" customHeight="1" thickBot="1">
      <c r="A35" s="381"/>
      <c r="B35" s="67">
        <v>2</v>
      </c>
      <c r="C35" s="67">
        <v>32</v>
      </c>
      <c r="D35" s="140" t="str">
        <f>IF(přihlášky!$F$60="X",přihlášky!$E$60,přihlášky!$H$60)</f>
        <v>Kučera Jan</v>
      </c>
      <c r="E35" s="168" t="str">
        <f>přihlášky!C10</f>
        <v>ÚO Jindřichův Hradec</v>
      </c>
      <c r="F35" s="270">
        <v>16.940000000000001</v>
      </c>
      <c r="G35" s="266">
        <v>16.7</v>
      </c>
      <c r="H35" s="276">
        <f t="shared" si="0"/>
        <v>16.940000000000001</v>
      </c>
    </row>
    <row r="36" spans="1:15" ht="16.5" customHeight="1" thickBot="1">
      <c r="A36" s="380">
        <v>17</v>
      </c>
      <c r="B36" s="66">
        <v>1</v>
      </c>
      <c r="C36" s="66">
        <v>33</v>
      </c>
      <c r="D36" s="139" t="str">
        <f>IF(přihlášky!$F$73="X",přihlášky!$E$73,přihlášky!$H$73)</f>
        <v>Čada Milan</v>
      </c>
      <c r="E36" s="167" t="str">
        <f>přihlášky!C11</f>
        <v>ÚO České Budějovice</v>
      </c>
      <c r="F36" s="270">
        <v>16.350000000000001</v>
      </c>
      <c r="G36" s="266">
        <v>16.309999999999999</v>
      </c>
      <c r="H36" s="276">
        <f t="shared" si="0"/>
        <v>16.350000000000001</v>
      </c>
    </row>
    <row r="37" spans="1:15" ht="16.5" customHeight="1" thickBot="1">
      <c r="A37" s="381"/>
      <c r="B37" s="67">
        <v>2</v>
      </c>
      <c r="C37" s="67">
        <v>34</v>
      </c>
      <c r="D37" s="140" t="str">
        <f>IF(přihlášky!$F$86="X",přihlášky!$E$86,přihlášky!$H$86)</f>
        <v>Študlar Petr</v>
      </c>
      <c r="E37" s="168" t="str">
        <f>přihlášky!C12</f>
        <v>ÚO Prachatice</v>
      </c>
      <c r="F37" s="270">
        <v>20.04</v>
      </c>
      <c r="G37" s="266">
        <v>19.98</v>
      </c>
      <c r="H37" s="276">
        <f t="shared" si="0"/>
        <v>20.04</v>
      </c>
    </row>
    <row r="38" spans="1:15" ht="16.5" customHeight="1" thickBot="1">
      <c r="A38" s="380">
        <v>18</v>
      </c>
      <c r="B38" s="66">
        <v>1</v>
      </c>
      <c r="C38" s="66">
        <v>35</v>
      </c>
      <c r="D38" s="139" t="str">
        <f>IF(přihlášky!$F$99="X",přihlášky!$E$99,přihlášky!$H$99)</f>
        <v>Suchopár Jiří</v>
      </c>
      <c r="E38" s="167" t="str">
        <f>přihlášky!C13</f>
        <v>ÚO Strakonice</v>
      </c>
      <c r="F38" s="270">
        <v>20.91</v>
      </c>
      <c r="G38" s="266">
        <v>20.63</v>
      </c>
      <c r="H38" s="276">
        <f t="shared" si="0"/>
        <v>20.91</v>
      </c>
    </row>
    <row r="39" spans="1:15" ht="16.5" customHeight="1" thickBot="1">
      <c r="A39" s="381"/>
      <c r="B39" s="67">
        <v>2</v>
      </c>
      <c r="C39" s="67">
        <v>36</v>
      </c>
      <c r="D39" s="140" t="str">
        <f>IF(přihlášky!$F$22="X",přihlášky!$E$22,přihlášky!$H$22)</f>
        <v>Dvořák Petr</v>
      </c>
      <c r="E39" s="168" t="str">
        <f>přihlášky!C7</f>
        <v>ÚO Český Krumlov</v>
      </c>
      <c r="F39" s="271">
        <v>26.31</v>
      </c>
      <c r="G39" s="267">
        <v>26.47</v>
      </c>
      <c r="H39" s="276">
        <f t="shared" si="0"/>
        <v>26.47</v>
      </c>
    </row>
    <row r="40" spans="1:15" ht="16.5" customHeight="1">
      <c r="A40" s="374" t="s">
        <v>15</v>
      </c>
      <c r="B40" s="375"/>
      <c r="C40" s="375"/>
      <c r="D40" s="375"/>
      <c r="E40" s="375"/>
      <c r="F40" s="386"/>
      <c r="G40" s="386"/>
      <c r="H40" s="376"/>
      <c r="I40" s="160"/>
      <c r="J40" s="247"/>
      <c r="K40" s="372" t="s">
        <v>22</v>
      </c>
      <c r="L40" s="382"/>
      <c r="M40" s="402"/>
      <c r="N40" s="402"/>
      <c r="O40" s="383"/>
    </row>
    <row r="41" spans="1:15" ht="16.5" customHeight="1" thickBot="1">
      <c r="A41" s="377"/>
      <c r="B41" s="378"/>
      <c r="C41" s="378"/>
      <c r="D41" s="378"/>
      <c r="E41" s="378"/>
      <c r="F41" s="378"/>
      <c r="G41" s="378"/>
      <c r="H41" s="379"/>
      <c r="I41" s="247"/>
      <c r="J41" s="247"/>
      <c r="K41" s="403"/>
      <c r="L41" s="368"/>
      <c r="M41" s="404"/>
      <c r="N41" s="404"/>
      <c r="O41" s="405"/>
    </row>
    <row r="42" spans="1:15" ht="48" customHeight="1" thickBot="1">
      <c r="A42" s="229" t="s">
        <v>14</v>
      </c>
      <c r="B42" s="230" t="s">
        <v>13</v>
      </c>
      <c r="C42" s="254" t="s">
        <v>10</v>
      </c>
      <c r="D42" s="228" t="s">
        <v>0</v>
      </c>
      <c r="E42" s="255" t="s">
        <v>2</v>
      </c>
      <c r="F42" s="123" t="s">
        <v>135</v>
      </c>
      <c r="G42" s="123" t="s">
        <v>136</v>
      </c>
      <c r="H42" s="228" t="s">
        <v>62</v>
      </c>
      <c r="I42" s="242"/>
      <c r="J42" s="242"/>
      <c r="K42" s="248" t="s">
        <v>10</v>
      </c>
      <c r="L42" s="206" t="s">
        <v>2</v>
      </c>
      <c r="M42" s="329"/>
      <c r="N42" s="329"/>
      <c r="O42" s="253" t="s">
        <v>20</v>
      </c>
    </row>
    <row r="43" spans="1:15" ht="16.5" customHeight="1" thickBot="1">
      <c r="A43" s="380">
        <v>19</v>
      </c>
      <c r="B43" s="66">
        <v>1</v>
      </c>
      <c r="C43" s="66">
        <v>37</v>
      </c>
      <c r="D43" s="139" t="str">
        <f>IF(přihlášky!$F$35="X",přihlášky!$E$35,přihlášky!$H$35)</f>
        <v>Novák Tomáš</v>
      </c>
      <c r="E43" s="167" t="str">
        <f>přihlášky!C8</f>
        <v>ÚO Tábor</v>
      </c>
      <c r="F43" s="272">
        <v>20.75</v>
      </c>
      <c r="G43" s="273">
        <v>20.67</v>
      </c>
      <c r="H43" s="277">
        <f>IF(AND(F43=0,G43=0),"diskval.",IF(AND(F43&gt;0,G43&gt;0),MAX(F43:G43),IF(F43&gt;0,F43,G43)))</f>
        <v>20.75</v>
      </c>
      <c r="I43" s="386"/>
      <c r="J43" s="60"/>
      <c r="K43" s="248">
        <v>1</v>
      </c>
      <c r="L43" s="64" t="str">
        <f>přihlášky!C7</f>
        <v>ÚO Český Krumlov</v>
      </c>
      <c r="M43" s="330"/>
      <c r="N43" s="330"/>
      <c r="O43" s="31"/>
    </row>
    <row r="44" spans="1:15" ht="16.5" customHeight="1" thickBot="1">
      <c r="A44" s="381"/>
      <c r="B44" s="67">
        <v>2</v>
      </c>
      <c r="C44" s="67">
        <v>38</v>
      </c>
      <c r="D44" s="65" t="str">
        <f>IF(přihlášky!$F$48="X",přihlášky!$E$48,přihlášky!$H$48)</f>
        <v>Nestartuje</v>
      </c>
      <c r="E44" s="168" t="str">
        <f>přihlášky!C9</f>
        <v>ÚO Písek</v>
      </c>
      <c r="F44" s="270"/>
      <c r="G44" s="266"/>
      <c r="H44" s="277" t="str">
        <f t="shared" ref="H44:H72" si="1">IF(AND(F44=0,G44=0),"diskval.",IF(AND(F44&gt;0,G44&gt;0),MAX(F44:G44),IF(F44&gt;0,F44,G44)))</f>
        <v>diskval.</v>
      </c>
      <c r="I44" s="386"/>
      <c r="J44" s="60"/>
      <c r="K44" s="248">
        <v>2</v>
      </c>
      <c r="L44" s="64" t="str">
        <f>přihlášky!C8</f>
        <v>ÚO Tábor</v>
      </c>
      <c r="M44" s="330"/>
      <c r="N44" s="330"/>
      <c r="O44" s="31"/>
    </row>
    <row r="45" spans="1:15" ht="16.5" customHeight="1" thickBot="1">
      <c r="A45" s="380">
        <v>20</v>
      </c>
      <c r="B45" s="66">
        <v>1</v>
      </c>
      <c r="C45" s="66">
        <v>39</v>
      </c>
      <c r="D45" s="118" t="str">
        <f>IF(přihlášky!$F$61="X",přihlášky!$E$61,přihlášky!$H$61)</f>
        <v>Šenkýř Marek</v>
      </c>
      <c r="E45" s="167" t="str">
        <f>přihlášky!C10</f>
        <v>ÚO Jindřichův Hradec</v>
      </c>
      <c r="F45" s="270">
        <v>18.34</v>
      </c>
      <c r="G45" s="266">
        <v>18.38</v>
      </c>
      <c r="H45" s="277">
        <f t="shared" si="1"/>
        <v>18.38</v>
      </c>
      <c r="I45" s="386"/>
      <c r="J45" s="60"/>
      <c r="K45" s="248">
        <v>3</v>
      </c>
      <c r="L45" s="64" t="str">
        <f>přihlášky!C9</f>
        <v>ÚO Písek</v>
      </c>
      <c r="M45" s="330"/>
      <c r="N45" s="330"/>
      <c r="O45" s="31"/>
    </row>
    <row r="46" spans="1:15" ht="16.5" customHeight="1" thickBot="1">
      <c r="A46" s="381"/>
      <c r="B46" s="67">
        <v>2</v>
      </c>
      <c r="C46" s="67">
        <v>40</v>
      </c>
      <c r="D46" s="65" t="str">
        <f>IF(přihlášky!$F$74="X",přihlášky!$E$74,přihlášky!$H$74)</f>
        <v>Klimeš Miroslav</v>
      </c>
      <c r="E46" s="168" t="str">
        <f>přihlášky!C11</f>
        <v>ÚO České Budějovice</v>
      </c>
      <c r="F46" s="270">
        <v>21.12</v>
      </c>
      <c r="G46" s="266">
        <v>21.22</v>
      </c>
      <c r="H46" s="277">
        <f t="shared" si="1"/>
        <v>21.22</v>
      </c>
      <c r="I46" s="386"/>
      <c r="J46" s="60"/>
      <c r="K46" s="248">
        <v>4</v>
      </c>
      <c r="L46" s="64" t="str">
        <f>přihlášky!C10</f>
        <v>ÚO Jindřichův Hradec</v>
      </c>
      <c r="M46" s="330"/>
      <c r="N46" s="330"/>
      <c r="O46" s="31"/>
    </row>
    <row r="47" spans="1:15" ht="16.5" customHeight="1" thickBot="1">
      <c r="A47" s="380">
        <v>21</v>
      </c>
      <c r="B47" s="66">
        <v>1</v>
      </c>
      <c r="C47" s="66">
        <v>41</v>
      </c>
      <c r="D47" s="118" t="str">
        <f>IF(přihlášky!$F$87="X",přihlášky!$E$87,přihlášky!$H$87)</f>
        <v>Uhlíř Josef</v>
      </c>
      <c r="E47" s="167" t="str">
        <f>přihlášky!C12</f>
        <v>ÚO Prachatice</v>
      </c>
      <c r="F47" s="270">
        <v>25.71</v>
      </c>
      <c r="G47" s="266">
        <v>25.62</v>
      </c>
      <c r="H47" s="277">
        <f t="shared" si="1"/>
        <v>25.71</v>
      </c>
      <c r="I47" s="386"/>
      <c r="J47" s="60"/>
      <c r="K47" s="248">
        <v>5</v>
      </c>
      <c r="L47" s="64" t="str">
        <f>přihlášky!C11</f>
        <v>ÚO České Budějovice</v>
      </c>
      <c r="M47" s="330"/>
      <c r="N47" s="330"/>
      <c r="O47" s="31"/>
    </row>
    <row r="48" spans="1:15" ht="16.5" customHeight="1" thickBot="1">
      <c r="A48" s="381"/>
      <c r="B48" s="67">
        <v>2</v>
      </c>
      <c r="C48" s="67">
        <v>42</v>
      </c>
      <c r="D48" s="65" t="str">
        <f>IF(přihlášky!$F$100="X",přihlášky!$E$100,přihlášky!$H$100)</f>
        <v>Pěnča Ivan</v>
      </c>
      <c r="E48" s="168" t="str">
        <f>přihlášky!C13</f>
        <v>ÚO Strakonice</v>
      </c>
      <c r="F48" s="270">
        <v>15.66</v>
      </c>
      <c r="G48" s="266">
        <v>15.61</v>
      </c>
      <c r="H48" s="277">
        <f t="shared" si="1"/>
        <v>15.66</v>
      </c>
      <c r="I48" s="386"/>
      <c r="J48" s="60"/>
      <c r="K48" s="248">
        <v>6</v>
      </c>
      <c r="L48" s="64" t="str">
        <f>přihlášky!C12</f>
        <v>ÚO Prachatice</v>
      </c>
      <c r="M48" s="330"/>
      <c r="N48" s="330"/>
      <c r="O48" s="31"/>
    </row>
    <row r="49" spans="1:15" ht="16.5" customHeight="1" thickBot="1">
      <c r="A49" s="380">
        <v>22</v>
      </c>
      <c r="B49" s="66">
        <v>1</v>
      </c>
      <c r="C49" s="66">
        <v>43</v>
      </c>
      <c r="D49" s="118" t="str">
        <f>IF(přihlášky!$F$23="X",přihlášky!$E$23,přihlášky!$H$23)</f>
        <v>Smolík Jakub</v>
      </c>
      <c r="E49" s="167" t="str">
        <f>přihlášky!C7</f>
        <v>ÚO Český Krumlov</v>
      </c>
      <c r="F49" s="270">
        <v>32.24</v>
      </c>
      <c r="G49" s="266">
        <v>32.26</v>
      </c>
      <c r="H49" s="277">
        <f t="shared" si="1"/>
        <v>32.26</v>
      </c>
      <c r="I49" s="386"/>
      <c r="J49" s="60"/>
      <c r="K49" s="248">
        <v>7</v>
      </c>
      <c r="L49" s="64" t="str">
        <f>přihlášky!C13</f>
        <v>ÚO Strakonice</v>
      </c>
      <c r="M49" s="330"/>
      <c r="N49" s="330"/>
      <c r="O49" s="31"/>
    </row>
    <row r="50" spans="1:15" ht="16.5" customHeight="1" thickBot="1">
      <c r="A50" s="381"/>
      <c r="B50" s="67">
        <v>2</v>
      </c>
      <c r="C50" s="67">
        <v>44</v>
      </c>
      <c r="D50" s="65" t="str">
        <f>IF(přihlášky!$F$36="X",přihlášky!$E$36,přihlášky!$H$36)</f>
        <v>Fišer Ondřej</v>
      </c>
      <c r="E50" s="168" t="str">
        <f>přihlášky!C8</f>
        <v>ÚO Tábor</v>
      </c>
      <c r="F50" s="270">
        <v>26.28</v>
      </c>
      <c r="G50" s="266"/>
      <c r="H50" s="277">
        <f t="shared" si="1"/>
        <v>26.28</v>
      </c>
      <c r="I50" s="386"/>
      <c r="J50" s="60"/>
      <c r="K50" s="249"/>
      <c r="L50" s="32"/>
      <c r="M50" s="331"/>
      <c r="N50" s="331"/>
      <c r="O50" s="33"/>
    </row>
    <row r="51" spans="1:15" ht="16.5" customHeight="1" thickBot="1">
      <c r="A51" s="380">
        <v>23</v>
      </c>
      <c r="B51" s="66">
        <v>1</v>
      </c>
      <c r="C51" s="66">
        <v>45</v>
      </c>
      <c r="D51" s="118" t="str">
        <f>IF(přihlášky!$F$49="X",přihlášky!$E$49,přihlášky!$H$49)</f>
        <v>Novotný Tomáš</v>
      </c>
      <c r="E51" s="167" t="str">
        <f>přihlášky!C9</f>
        <v>ÚO Písek</v>
      </c>
      <c r="F51" s="270">
        <v>21.74</v>
      </c>
      <c r="G51" s="266">
        <v>21.75</v>
      </c>
      <c r="H51" s="277">
        <f t="shared" si="1"/>
        <v>21.75</v>
      </c>
      <c r="I51" s="160"/>
      <c r="J51" s="160"/>
      <c r="K51" s="160"/>
      <c r="L51" s="160"/>
      <c r="M51" s="160"/>
      <c r="N51" s="160"/>
      <c r="O51" s="160"/>
    </row>
    <row r="52" spans="1:15" ht="16.5" customHeight="1" thickBot="1">
      <c r="A52" s="381"/>
      <c r="B52" s="67">
        <v>2</v>
      </c>
      <c r="C52" s="67">
        <v>46</v>
      </c>
      <c r="D52" s="65" t="str">
        <f>IF(přihlášky!$F$62="X",přihlášky!$E$62,přihlášky!$H$62)</f>
        <v>Bašta Vojtěch</v>
      </c>
      <c r="E52" s="168" t="str">
        <f>přihlášky!C10</f>
        <v>ÚO Jindřichův Hradec</v>
      </c>
      <c r="F52" s="270">
        <v>17.75</v>
      </c>
      <c r="G52" s="266">
        <v>18</v>
      </c>
      <c r="H52" s="277">
        <f t="shared" si="1"/>
        <v>18</v>
      </c>
      <c r="J52" s="247"/>
      <c r="K52" s="374" t="s">
        <v>23</v>
      </c>
      <c r="L52" s="375"/>
      <c r="M52" s="375"/>
      <c r="N52" s="375"/>
      <c r="O52" s="376"/>
    </row>
    <row r="53" spans="1:15" ht="16.5" customHeight="1" thickBot="1">
      <c r="A53" s="380">
        <v>24</v>
      </c>
      <c r="B53" s="66">
        <v>1</v>
      </c>
      <c r="C53" s="66">
        <v>47</v>
      </c>
      <c r="D53" s="118" t="str">
        <f>IF(přihlášky!$F$75="X",přihlášky!$E$75,přihlášky!$H$75)</f>
        <v>Malík Jan</v>
      </c>
      <c r="E53" s="167" t="str">
        <f>přihlášky!C11</f>
        <v>ÚO České Budějovice</v>
      </c>
      <c r="F53" s="270">
        <v>21.76</v>
      </c>
      <c r="G53" s="266">
        <v>21.78</v>
      </c>
      <c r="H53" s="277">
        <f t="shared" si="1"/>
        <v>21.78</v>
      </c>
      <c r="I53" s="247"/>
      <c r="J53" s="247"/>
      <c r="K53" s="377"/>
      <c r="L53" s="378"/>
      <c r="M53" s="378"/>
      <c r="N53" s="378"/>
      <c r="O53" s="379"/>
    </row>
    <row r="54" spans="1:15" ht="16.5" customHeight="1" thickBot="1">
      <c r="A54" s="381"/>
      <c r="B54" s="67">
        <v>2</v>
      </c>
      <c r="C54" s="67">
        <v>48</v>
      </c>
      <c r="D54" s="65" t="str">
        <f>IF(přihlášky!$F$88="X",přihlášky!$E$88,přihlášky!$H$88)</f>
        <v>Vozandych Petr</v>
      </c>
      <c r="E54" s="168" t="str">
        <f>přihlášky!C12</f>
        <v>ÚO Prachatice</v>
      </c>
      <c r="F54" s="270">
        <v>32.72</v>
      </c>
      <c r="G54" s="266">
        <v>32.630000000000003</v>
      </c>
      <c r="H54" s="277">
        <f t="shared" si="1"/>
        <v>32.72</v>
      </c>
      <c r="I54" s="242"/>
      <c r="J54" s="242"/>
      <c r="K54" s="101" t="s">
        <v>10</v>
      </c>
      <c r="L54" s="101" t="s">
        <v>2</v>
      </c>
      <c r="M54" s="101"/>
      <c r="N54" s="101"/>
      <c r="O54" s="101" t="s">
        <v>20</v>
      </c>
    </row>
    <row r="55" spans="1:15" ht="16.5" customHeight="1" thickBot="1">
      <c r="A55" s="380">
        <v>25</v>
      </c>
      <c r="B55" s="66">
        <v>1</v>
      </c>
      <c r="C55" s="66">
        <v>49</v>
      </c>
      <c r="D55" s="118" t="str">
        <f>IF(přihlášky!$F$101="X",přihlášky!$E$101,přihlášky!$H$101)</f>
        <v>Božka Martin</v>
      </c>
      <c r="E55" s="167" t="str">
        <f>přihlášky!C13</f>
        <v>ÚO Strakonice</v>
      </c>
      <c r="F55" s="270">
        <v>22.61</v>
      </c>
      <c r="G55" s="266">
        <v>22.66</v>
      </c>
      <c r="H55" s="277">
        <f t="shared" si="1"/>
        <v>22.66</v>
      </c>
      <c r="I55" s="386"/>
      <c r="J55" s="60"/>
      <c r="K55" s="250">
        <v>1</v>
      </c>
      <c r="L55" s="63" t="str">
        <f>přihlášky!C7</f>
        <v>ÚO Český Krumlov</v>
      </c>
      <c r="M55" s="332"/>
      <c r="N55" s="332"/>
      <c r="O55" s="30"/>
    </row>
    <row r="56" spans="1:15" ht="16.5" customHeight="1" thickBot="1">
      <c r="A56" s="381"/>
      <c r="B56" s="67">
        <v>2</v>
      </c>
      <c r="C56" s="67">
        <v>50</v>
      </c>
      <c r="D56" s="65" t="str">
        <f>IF(přihlášky!$F$24="X",přihlášky!$E$24,přihlášky!$H$24)</f>
        <v>Ottenschläger Václav</v>
      </c>
      <c r="E56" s="168" t="str">
        <f>přihlášky!C7</f>
        <v>ÚO Český Krumlov</v>
      </c>
      <c r="F56" s="270">
        <v>24.88</v>
      </c>
      <c r="G56" s="266">
        <v>24.78</v>
      </c>
      <c r="H56" s="277">
        <f t="shared" si="1"/>
        <v>24.88</v>
      </c>
      <c r="I56" s="386"/>
      <c r="J56" s="60"/>
      <c r="K56" s="251">
        <v>2</v>
      </c>
      <c r="L56" s="64" t="str">
        <f>přihlášky!C8</f>
        <v>ÚO Tábor</v>
      </c>
      <c r="M56" s="330"/>
      <c r="N56" s="330"/>
      <c r="O56" s="31"/>
    </row>
    <row r="57" spans="1:15" ht="16.5" customHeight="1" thickBot="1">
      <c r="A57" s="380">
        <v>26</v>
      </c>
      <c r="B57" s="66">
        <v>1</v>
      </c>
      <c r="C57" s="66">
        <v>51</v>
      </c>
      <c r="D57" s="118" t="str">
        <f>IF(přihlášky!$F$37="X",přihlášky!$E$37,přihlášky!$H$37)</f>
        <v>Nestartuje</v>
      </c>
      <c r="E57" s="167" t="str">
        <f>přihlášky!C8</f>
        <v>ÚO Tábor</v>
      </c>
      <c r="F57" s="270"/>
      <c r="G57" s="266"/>
      <c r="H57" s="277" t="str">
        <f t="shared" si="1"/>
        <v>diskval.</v>
      </c>
      <c r="I57" s="386"/>
      <c r="J57" s="60"/>
      <c r="K57" s="251">
        <v>3</v>
      </c>
      <c r="L57" s="64" t="str">
        <f>přihlášky!C9</f>
        <v>ÚO Písek</v>
      </c>
      <c r="M57" s="330"/>
      <c r="N57" s="330"/>
      <c r="O57" s="31"/>
    </row>
    <row r="58" spans="1:15" ht="16.5" customHeight="1" thickBot="1">
      <c r="A58" s="381"/>
      <c r="B58" s="67">
        <v>2</v>
      </c>
      <c r="C58" s="67">
        <v>52</v>
      </c>
      <c r="D58" s="119" t="str">
        <f>IF(přihlášky!$F$50="X",přihlášky!$E$50,přihlášky!$H$50)</f>
        <v>Lučanský Patrik</v>
      </c>
      <c r="E58" s="168" t="str">
        <f>přihlášky!C9</f>
        <v>ÚO Písek</v>
      </c>
      <c r="F58" s="270">
        <v>17.25</v>
      </c>
      <c r="G58" s="266">
        <v>17.149999999999999</v>
      </c>
      <c r="H58" s="277">
        <f t="shared" si="1"/>
        <v>17.25</v>
      </c>
      <c r="I58" s="386"/>
      <c r="J58" s="60"/>
      <c r="K58" s="251">
        <v>4</v>
      </c>
      <c r="L58" s="64" t="str">
        <f>přihlášky!C10</f>
        <v>ÚO Jindřichův Hradec</v>
      </c>
      <c r="M58" s="330"/>
      <c r="N58" s="330"/>
      <c r="O58" s="31"/>
    </row>
    <row r="59" spans="1:15" ht="16.5" customHeight="1" thickBot="1">
      <c r="A59" s="380">
        <v>27</v>
      </c>
      <c r="B59" s="66">
        <v>1</v>
      </c>
      <c r="C59" s="66">
        <v>53</v>
      </c>
      <c r="D59" s="118" t="str">
        <f>IF(přihlášky!$F$63="X",přihlášky!$E$63,přihlášky!$H$63)</f>
        <v>Huml Ondřej</v>
      </c>
      <c r="E59" s="167" t="str">
        <f>přihlášky!C10</f>
        <v>ÚO Jindřichův Hradec</v>
      </c>
      <c r="F59" s="270">
        <v>19.690000000000001</v>
      </c>
      <c r="G59" s="266">
        <v>19.71</v>
      </c>
      <c r="H59" s="277">
        <f t="shared" si="1"/>
        <v>19.71</v>
      </c>
      <c r="I59" s="386"/>
      <c r="J59" s="60"/>
      <c r="K59" s="251">
        <v>5</v>
      </c>
      <c r="L59" s="64" t="str">
        <f>přihlášky!C11</f>
        <v>ÚO České Budějovice</v>
      </c>
      <c r="M59" s="330"/>
      <c r="N59" s="330"/>
      <c r="O59" s="31"/>
    </row>
    <row r="60" spans="1:15" ht="16.5" customHeight="1" thickBot="1">
      <c r="A60" s="381"/>
      <c r="B60" s="67">
        <v>2</v>
      </c>
      <c r="C60" s="67">
        <v>54</v>
      </c>
      <c r="D60" s="65" t="str">
        <f>IF(přihlášky!$F$76="X",přihlášky!$E$76,přihlášky!$H$76)</f>
        <v>Mikoláš Petr</v>
      </c>
      <c r="E60" s="168" t="str">
        <f>přihlášky!C11</f>
        <v>ÚO České Budějovice</v>
      </c>
      <c r="F60" s="270">
        <v>33.25</v>
      </c>
      <c r="G60" s="266">
        <v>31.6</v>
      </c>
      <c r="H60" s="277">
        <f t="shared" si="1"/>
        <v>33.25</v>
      </c>
      <c r="I60" s="386"/>
      <c r="J60" s="60"/>
      <c r="K60" s="251">
        <v>6</v>
      </c>
      <c r="L60" s="64" t="str">
        <f>přihlášky!C12</f>
        <v>ÚO Prachatice</v>
      </c>
      <c r="M60" s="330"/>
      <c r="N60" s="330"/>
      <c r="O60" s="31"/>
    </row>
    <row r="61" spans="1:15" ht="16.5" customHeight="1" thickBot="1">
      <c r="A61" s="380">
        <v>28</v>
      </c>
      <c r="B61" s="66">
        <v>1</v>
      </c>
      <c r="C61" s="66">
        <v>55</v>
      </c>
      <c r="D61" s="118" t="str">
        <f>IF(přihlášky!$F$89="X",přihlášky!$E$89,přihlášky!$H$89)</f>
        <v>Krotký Václav</v>
      </c>
      <c r="E61" s="167" t="str">
        <f>přihlášky!C12</f>
        <v>ÚO Prachatice</v>
      </c>
      <c r="F61" s="270">
        <v>26.36</v>
      </c>
      <c r="G61" s="266">
        <v>26.44</v>
      </c>
      <c r="H61" s="277">
        <f t="shared" si="1"/>
        <v>26.44</v>
      </c>
      <c r="I61" s="386"/>
      <c r="J61" s="60"/>
      <c r="K61" s="252">
        <v>7</v>
      </c>
      <c r="L61" s="246" t="str">
        <f>přihlášky!C13</f>
        <v>ÚO Strakonice</v>
      </c>
      <c r="M61" s="333"/>
      <c r="N61" s="333"/>
      <c r="O61" s="207"/>
    </row>
    <row r="62" spans="1:15" ht="16.5" customHeight="1" thickBot="1">
      <c r="A62" s="381"/>
      <c r="B62" s="67">
        <v>2</v>
      </c>
      <c r="C62" s="67">
        <v>56</v>
      </c>
      <c r="D62" s="65" t="str">
        <f>IF(přihlášky!$F$102="X",přihlášky!$E$102,přihlášky!$H$102)</f>
        <v>Černovský Michal</v>
      </c>
      <c r="E62" s="168" t="str">
        <f>přihlášky!C13</f>
        <v>ÚO Strakonice</v>
      </c>
      <c r="F62" s="270">
        <v>17.47</v>
      </c>
      <c r="G62" s="266">
        <v>17.440000000000001</v>
      </c>
      <c r="H62" s="277">
        <f t="shared" si="1"/>
        <v>17.47</v>
      </c>
      <c r="I62" s="386"/>
      <c r="J62" s="60"/>
      <c r="K62" s="249"/>
      <c r="L62" s="32"/>
      <c r="M62" s="331"/>
      <c r="N62" s="331"/>
      <c r="O62" s="33"/>
    </row>
    <row r="63" spans="1:15" ht="16.5" customHeight="1" thickBot="1">
      <c r="A63" s="380">
        <v>29</v>
      </c>
      <c r="B63" s="66">
        <v>1</v>
      </c>
      <c r="C63" s="66">
        <v>57</v>
      </c>
      <c r="D63" s="118" t="str">
        <f>IF(přihlášky!$F$25="X",přihlášky!$E$25,přihlášky!$H$25)</f>
        <v>Böhm Matěj</v>
      </c>
      <c r="E63" s="167" t="str">
        <f>přihlášky!C7</f>
        <v>ÚO Český Krumlov</v>
      </c>
      <c r="F63" s="270">
        <v>34.94</v>
      </c>
      <c r="G63" s="266">
        <v>34.78</v>
      </c>
      <c r="H63" s="277">
        <f t="shared" si="1"/>
        <v>34.94</v>
      </c>
      <c r="I63" s="62"/>
      <c r="J63" s="60"/>
      <c r="K63" s="60"/>
      <c r="L63" s="74"/>
      <c r="M63" s="74"/>
      <c r="N63" s="74"/>
      <c r="O63" s="61"/>
    </row>
    <row r="64" spans="1:15" ht="16.5" customHeight="1" thickBot="1">
      <c r="A64" s="408"/>
      <c r="B64" s="117">
        <v>2</v>
      </c>
      <c r="C64" s="117">
        <v>58</v>
      </c>
      <c r="D64" s="188" t="str">
        <f>IF(přihlášky!$F$38="X",přihlášky!$E$38,přihlášky!$H$38)</f>
        <v>Nestartuje</v>
      </c>
      <c r="E64" s="185" t="str">
        <f>přihlášky!C8</f>
        <v>ÚO Tábor</v>
      </c>
      <c r="F64" s="270"/>
      <c r="G64" s="266"/>
      <c r="H64" s="277" t="str">
        <f t="shared" si="1"/>
        <v>diskval.</v>
      </c>
      <c r="I64" s="62"/>
      <c r="J64" s="60"/>
      <c r="K64" s="60"/>
      <c r="L64" s="74"/>
      <c r="M64" s="74"/>
      <c r="N64" s="74"/>
      <c r="O64" s="61"/>
    </row>
    <row r="65" spans="1:15" ht="16.5" customHeight="1" thickBot="1">
      <c r="A65" s="395">
        <v>30</v>
      </c>
      <c r="B65" s="66">
        <v>1</v>
      </c>
      <c r="C65" s="66">
        <v>59</v>
      </c>
      <c r="D65" s="118" t="str">
        <f>IF(přihlášky!$F$51="X",přihlášky!$E$51,přihlášky!$H$51)</f>
        <v>Nestartuje</v>
      </c>
      <c r="E65" s="167" t="str">
        <f>přihlášky!C9</f>
        <v>ÚO Písek</v>
      </c>
      <c r="F65" s="270"/>
      <c r="G65" s="266"/>
      <c r="H65" s="277" t="str">
        <f t="shared" si="1"/>
        <v>diskval.</v>
      </c>
      <c r="I65" s="62"/>
      <c r="J65" s="60"/>
      <c r="K65" s="60"/>
      <c r="L65" s="74"/>
      <c r="M65" s="74"/>
      <c r="N65" s="74"/>
      <c r="O65" s="61"/>
    </row>
    <row r="66" spans="1:15" ht="16.5" customHeight="1" thickBot="1">
      <c r="A66" s="410"/>
      <c r="B66" s="67">
        <v>2</v>
      </c>
      <c r="C66" s="67">
        <v>60</v>
      </c>
      <c r="D66" s="65" t="str">
        <f>IF(přihlášky!$F$64="X",přihlášky!$E$64,přihlášky!$H$64)</f>
        <v>Nestartuje</v>
      </c>
      <c r="E66" s="168" t="str">
        <f>přihlášky!C10</f>
        <v>ÚO Jindřichův Hradec</v>
      </c>
      <c r="F66" s="270"/>
      <c r="G66" s="266"/>
      <c r="H66" s="277" t="str">
        <f t="shared" si="1"/>
        <v>diskval.</v>
      </c>
    </row>
    <row r="67" spans="1:15" ht="16.5" customHeight="1" thickBot="1">
      <c r="A67" s="395">
        <v>31</v>
      </c>
      <c r="B67" s="66">
        <v>1</v>
      </c>
      <c r="C67" s="66">
        <v>61</v>
      </c>
      <c r="D67" s="141" t="str">
        <f>IF(přihlášky!$F$77="X",přihlášky!$E$77,přihlášky!$H$77)</f>
        <v>Nestartuje</v>
      </c>
      <c r="E67" s="167" t="str">
        <f>přihlášky!C11</f>
        <v>ÚO České Budějovice</v>
      </c>
      <c r="F67" s="270"/>
      <c r="G67" s="266"/>
      <c r="H67" s="277" t="str">
        <f t="shared" si="1"/>
        <v>diskval.</v>
      </c>
    </row>
    <row r="68" spans="1:15" ht="16.5" customHeight="1" thickBot="1">
      <c r="A68" s="410"/>
      <c r="B68" s="67">
        <v>2</v>
      </c>
      <c r="C68" s="67">
        <v>62</v>
      </c>
      <c r="D68" s="65" t="s">
        <v>102</v>
      </c>
      <c r="E68" s="168" t="s">
        <v>47</v>
      </c>
      <c r="F68" s="270">
        <v>26.5</v>
      </c>
      <c r="G68" s="266">
        <v>26.4</v>
      </c>
      <c r="H68" s="277">
        <f t="shared" si="1"/>
        <v>26.5</v>
      </c>
    </row>
    <row r="69" spans="1:15" ht="16.5" customHeight="1" thickBot="1">
      <c r="A69" s="409">
        <v>32</v>
      </c>
      <c r="B69" s="190">
        <v>1</v>
      </c>
      <c r="C69" s="190">
        <v>63</v>
      </c>
      <c r="D69" s="192" t="str">
        <f>IF(přihlášky!$F$103="X",přihlášky!$E$103,přihlášky!$H$103)</f>
        <v>Stibor Jiří (věž jednotlivci)</v>
      </c>
      <c r="E69" s="186" t="str">
        <f>přihlášky!C13</f>
        <v>ÚO Strakonice</v>
      </c>
      <c r="F69" s="270">
        <v>23.8</v>
      </c>
      <c r="G69" s="266">
        <v>23.78</v>
      </c>
      <c r="H69" s="277">
        <f t="shared" si="1"/>
        <v>23.8</v>
      </c>
    </row>
    <row r="70" spans="1:15" ht="16.5" customHeight="1" thickBot="1">
      <c r="A70" s="381"/>
      <c r="B70" s="67">
        <v>2</v>
      </c>
      <c r="C70" s="67">
        <v>64</v>
      </c>
      <c r="D70" s="65" t="s">
        <v>103</v>
      </c>
      <c r="E70" s="168" t="s">
        <v>47</v>
      </c>
      <c r="F70" s="270">
        <v>31.03</v>
      </c>
      <c r="G70" s="266">
        <v>31.09</v>
      </c>
      <c r="H70" s="277">
        <f t="shared" si="1"/>
        <v>31.09</v>
      </c>
    </row>
    <row r="71" spans="1:15" ht="16.5" customHeight="1" thickBot="1">
      <c r="A71" s="380">
        <v>33</v>
      </c>
      <c r="B71" s="66">
        <v>1</v>
      </c>
      <c r="C71" s="66">
        <v>65</v>
      </c>
      <c r="D71" s="118" t="str">
        <f>IF(přihlášky!$F$39="X",přihlášky!$E$39,přihlášky!$H$39)</f>
        <v>Nestartuje</v>
      </c>
      <c r="E71" s="167" t="str">
        <f>přihlášky!C8</f>
        <v>ÚO Tábor</v>
      </c>
      <c r="F71" s="270"/>
      <c r="G71" s="266"/>
      <c r="H71" s="277" t="str">
        <f t="shared" si="1"/>
        <v>diskval.</v>
      </c>
    </row>
    <row r="72" spans="1:15" ht="16.5" customHeight="1" thickBot="1">
      <c r="A72" s="381"/>
      <c r="B72" s="67">
        <v>2</v>
      </c>
      <c r="C72" s="67">
        <v>66</v>
      </c>
      <c r="D72" s="65" t="str">
        <f>IF(přihlášky!$F$52="X",přihlášky!$E$52,přihlášky!$H$52)</f>
        <v>Motejzík Martin</v>
      </c>
      <c r="E72" s="168" t="str">
        <f>přihlášky!C9</f>
        <v>ÚO Písek</v>
      </c>
      <c r="F72" s="270">
        <v>20.309999999999999</v>
      </c>
      <c r="G72" s="266">
        <v>20.36</v>
      </c>
      <c r="H72" s="277">
        <f t="shared" si="1"/>
        <v>20.36</v>
      </c>
    </row>
    <row r="73" spans="1:15" ht="16.5" hidden="1" customHeight="1">
      <c r="A73" s="409">
        <v>34</v>
      </c>
      <c r="B73" s="190">
        <v>1</v>
      </c>
      <c r="C73" s="190">
        <v>67</v>
      </c>
      <c r="D73" s="192" t="str">
        <f>IF(přihlášky!$F$65="X",přihlášky!$E$65,přihlášky!$H$65)</f>
        <v>Nestartuje</v>
      </c>
      <c r="E73" s="186" t="str">
        <f>přihlášky!C10</f>
        <v>ÚO Jindřichův Hradec</v>
      </c>
      <c r="F73" s="270"/>
      <c r="G73" s="266"/>
      <c r="H73" s="278"/>
    </row>
    <row r="74" spans="1:15" ht="16.5" hidden="1" customHeight="1" thickBot="1">
      <c r="A74" s="381"/>
      <c r="B74" s="67">
        <v>2</v>
      </c>
      <c r="C74" s="67">
        <v>68</v>
      </c>
      <c r="D74" s="65" t="str">
        <f>IF(přihlášky!$F$78="X",přihlášky!$E$78,přihlášky!$H$78)</f>
        <v>Nestartuje</v>
      </c>
      <c r="E74" s="168" t="str">
        <f>přihlášky!C11</f>
        <v>ÚO České Budějovice</v>
      </c>
      <c r="F74" s="270"/>
      <c r="G74" s="266"/>
      <c r="H74" s="279"/>
    </row>
    <row r="75" spans="1:15" ht="16.5" hidden="1" customHeight="1">
      <c r="A75" s="380">
        <v>35</v>
      </c>
      <c r="B75" s="66">
        <v>1</v>
      </c>
      <c r="C75" s="66">
        <v>69</v>
      </c>
      <c r="D75" s="118" t="str">
        <f>IF(přihlášky!$F$91="X",přihlášky!$E$91,přihlášky!$H$91)</f>
        <v>Nestartuje</v>
      </c>
      <c r="E75" s="167" t="str">
        <f>přihlášky!C12</f>
        <v>ÚO Prachatice</v>
      </c>
      <c r="F75" s="270"/>
      <c r="G75" s="266"/>
      <c r="H75" s="279"/>
    </row>
    <row r="76" spans="1:15" ht="16.5" hidden="1" customHeight="1" thickBot="1">
      <c r="A76" s="381"/>
      <c r="B76" s="67">
        <v>2</v>
      </c>
      <c r="C76" s="67">
        <v>70</v>
      </c>
      <c r="D76" s="65" t="str">
        <f>IF(přihlášky!$F$104="X",přihlášky!$E$104,přihlášky!$H$104)</f>
        <v>Krupka Luboš (věž jednotlivci)</v>
      </c>
      <c r="E76" s="168" t="str">
        <f>přihlášky!C13</f>
        <v>ÚO Strakonice</v>
      </c>
      <c r="F76" s="271"/>
      <c r="G76" s="267"/>
      <c r="H76" s="280"/>
    </row>
    <row r="77" spans="1:15" ht="16.5" customHeight="1">
      <c r="A77" s="374" t="s">
        <v>16</v>
      </c>
      <c r="B77" s="375"/>
      <c r="C77" s="375"/>
      <c r="D77" s="375"/>
      <c r="E77" s="375"/>
      <c r="F77" s="386"/>
      <c r="G77" s="386"/>
      <c r="H77" s="376"/>
      <c r="I77" s="62"/>
      <c r="J77" s="62"/>
      <c r="K77" s="62"/>
      <c r="L77" s="62"/>
      <c r="M77" s="62"/>
      <c r="N77" s="62"/>
      <c r="O77" s="62"/>
    </row>
    <row r="78" spans="1:15" ht="16.5" customHeight="1" thickBot="1">
      <c r="A78" s="377"/>
      <c r="B78" s="378"/>
      <c r="C78" s="378"/>
      <c r="D78" s="378"/>
      <c r="E78" s="378"/>
      <c r="F78" s="386"/>
      <c r="G78" s="386"/>
      <c r="H78" s="379"/>
      <c r="I78" s="62"/>
      <c r="J78" s="62"/>
      <c r="K78" s="62"/>
      <c r="L78" s="62"/>
      <c r="M78" s="62"/>
      <c r="N78" s="62"/>
      <c r="O78" s="62"/>
    </row>
    <row r="79" spans="1:15" ht="48" customHeight="1" thickBot="1">
      <c r="A79" s="100" t="s">
        <v>14</v>
      </c>
      <c r="B79" s="241" t="s">
        <v>13</v>
      </c>
      <c r="C79" s="101" t="s">
        <v>10</v>
      </c>
      <c r="D79" s="101" t="s">
        <v>0</v>
      </c>
      <c r="E79" s="274" t="s">
        <v>2</v>
      </c>
      <c r="F79" s="228" t="s">
        <v>135</v>
      </c>
      <c r="G79" s="228" t="s">
        <v>136</v>
      </c>
      <c r="H79" s="275" t="s">
        <v>62</v>
      </c>
      <c r="I79" s="62"/>
      <c r="J79" s="62"/>
      <c r="K79" s="60"/>
      <c r="L79" s="60"/>
      <c r="M79" s="60"/>
      <c r="N79" s="60"/>
      <c r="O79" s="60"/>
    </row>
    <row r="80" spans="1:15" ht="16.5" customHeight="1" thickBot="1">
      <c r="A80" s="380">
        <v>1</v>
      </c>
      <c r="B80" s="66">
        <v>1</v>
      </c>
      <c r="C80" s="120">
        <v>1</v>
      </c>
      <c r="D80" s="139" t="str">
        <f>IF(přihlášky!$F$17="X",přihlášky!$E$17,přihlášky!H17)</f>
        <v>Klíma Miloslav</v>
      </c>
      <c r="E80" s="167" t="str">
        <f>přihlášky!C7</f>
        <v>ÚO Český Krumlov</v>
      </c>
      <c r="F80" s="285">
        <v>25.54</v>
      </c>
      <c r="G80" s="286">
        <v>25.59</v>
      </c>
      <c r="H80" s="276">
        <f>IF(AND(F80=0,G80=0),"diskval.",IF(AND(F80&gt;0,G80&gt;0),MAX(F80:G80),IF(F80&gt;0,F80,G80)))</f>
        <v>25.59</v>
      </c>
      <c r="I80" s="62"/>
      <c r="J80" s="60"/>
      <c r="K80" s="60"/>
      <c r="L80" s="74"/>
      <c r="M80" s="74"/>
      <c r="N80" s="74"/>
      <c r="O80" s="61"/>
    </row>
    <row r="81" spans="1:15" ht="16.5" customHeight="1" thickBot="1">
      <c r="A81" s="411"/>
      <c r="B81" s="67">
        <v>2</v>
      </c>
      <c r="C81" s="20">
        <v>2</v>
      </c>
      <c r="D81" s="140" t="str">
        <f>IF(přihlášky!$F$30="X",přihlášky!$E$30,přihlášky!$H$30)</f>
        <v>Janovský Martin</v>
      </c>
      <c r="E81" s="168" t="str">
        <f>přihlášky!C8</f>
        <v>ÚO Tábor</v>
      </c>
      <c r="F81" s="287">
        <v>24.06</v>
      </c>
      <c r="G81" s="288">
        <v>24.01</v>
      </c>
      <c r="H81" s="276">
        <f t="shared" ref="H81:H115" si="2">IF(AND(F81=0,G81=0),"diskval.",IF(AND(F81&gt;0,G81&gt;0),MAX(F81:G81),IF(F81&gt;0,F81,G81)))</f>
        <v>24.06</v>
      </c>
      <c r="I81" s="62"/>
      <c r="J81" s="60"/>
      <c r="K81" s="60"/>
      <c r="L81" s="74"/>
      <c r="M81" s="74"/>
      <c r="N81" s="74"/>
      <c r="O81" s="61"/>
    </row>
    <row r="82" spans="1:15" ht="16.5" customHeight="1" thickBot="1">
      <c r="A82" s="380">
        <v>2</v>
      </c>
      <c r="B82" s="66">
        <v>1</v>
      </c>
      <c r="C82" s="120">
        <v>3</v>
      </c>
      <c r="D82" s="139" t="str">
        <f>IF(přihlášky!$F$43="X",přihlášky!$E$43,přihlášky!$H$43)</f>
        <v>Král Radek</v>
      </c>
      <c r="E82" s="167" t="str">
        <f>přihlášky!C9</f>
        <v>ÚO Písek</v>
      </c>
      <c r="F82" s="289">
        <v>21.04</v>
      </c>
      <c r="G82" s="290">
        <v>21.09</v>
      </c>
      <c r="H82" s="276">
        <f t="shared" si="2"/>
        <v>21.09</v>
      </c>
      <c r="I82" s="62"/>
      <c r="J82" s="60"/>
      <c r="K82" s="60"/>
      <c r="L82" s="74"/>
      <c r="M82" s="74"/>
      <c r="N82" s="74"/>
      <c r="O82" s="61"/>
    </row>
    <row r="83" spans="1:15" ht="16.5" customHeight="1" thickBot="1">
      <c r="A83" s="411"/>
      <c r="B83" s="67">
        <v>2</v>
      </c>
      <c r="C83" s="20">
        <v>4</v>
      </c>
      <c r="D83" s="140" t="str">
        <f>IF(přihlášky!$F$56="X",přihlášky!$E$56,přihlášky!$H$56)</f>
        <v>Šmíd Stanislav</v>
      </c>
      <c r="E83" s="168" t="str">
        <f>přihlášky!C10</f>
        <v>ÚO Jindřichův Hradec</v>
      </c>
      <c r="F83" s="291">
        <v>16.46</v>
      </c>
      <c r="G83" s="292">
        <v>16.440000000000001</v>
      </c>
      <c r="H83" s="276">
        <f t="shared" si="2"/>
        <v>16.46</v>
      </c>
      <c r="I83" s="62"/>
      <c r="J83" s="60"/>
      <c r="K83" s="60"/>
      <c r="L83" s="74"/>
      <c r="M83" s="74"/>
      <c r="N83" s="74"/>
      <c r="O83" s="61"/>
    </row>
    <row r="84" spans="1:15" ht="16.5" customHeight="1" thickBot="1">
      <c r="A84" s="380">
        <v>3</v>
      </c>
      <c r="B84" s="66">
        <v>1</v>
      </c>
      <c r="C84" s="120">
        <v>5</v>
      </c>
      <c r="D84" s="139" t="str">
        <f>IF(přihlášky!$F$69="X",přihlášky!$E$69,přihlášky!$H$69)</f>
        <v>Severa Marek</v>
      </c>
      <c r="E84" s="167" t="str">
        <f>přihlášky!C11</f>
        <v>ÚO České Budějovice</v>
      </c>
      <c r="F84" s="285">
        <v>19.82</v>
      </c>
      <c r="G84" s="286">
        <v>19.87</v>
      </c>
      <c r="H84" s="276">
        <f t="shared" si="2"/>
        <v>19.87</v>
      </c>
      <c r="I84" s="62"/>
      <c r="J84" s="60"/>
      <c r="K84" s="60"/>
      <c r="L84" s="74"/>
      <c r="M84" s="74"/>
      <c r="N84" s="74"/>
      <c r="O84" s="61"/>
    </row>
    <row r="85" spans="1:15" ht="16.5" customHeight="1" thickBot="1">
      <c r="A85" s="411"/>
      <c r="B85" s="67">
        <v>2</v>
      </c>
      <c r="C85" s="20">
        <v>6</v>
      </c>
      <c r="D85" s="140" t="str">
        <f>IF(přihlášky!$F$82="X",přihlášky!$E$82,přihlášky!$H$82)</f>
        <v>Cais Martin</v>
      </c>
      <c r="E85" s="168" t="str">
        <f>přihlášky!C12</f>
        <v>ÚO Prachatice</v>
      </c>
      <c r="F85" s="287">
        <v>20.72</v>
      </c>
      <c r="G85" s="288">
        <v>20.75</v>
      </c>
      <c r="H85" s="276">
        <f t="shared" si="2"/>
        <v>20.75</v>
      </c>
      <c r="I85" s="62"/>
      <c r="J85" s="60"/>
      <c r="K85" s="60"/>
      <c r="L85" s="74"/>
      <c r="M85" s="74"/>
      <c r="N85" s="74"/>
      <c r="O85" s="61"/>
    </row>
    <row r="86" spans="1:15" ht="16.5" customHeight="1" thickBot="1">
      <c r="A86" s="380">
        <v>4</v>
      </c>
      <c r="B86" s="66">
        <v>1</v>
      </c>
      <c r="C86" s="120">
        <v>7</v>
      </c>
      <c r="D86" s="139" t="str">
        <f>IF(přihlášky!$F$95="X",přihlášky!$E$95,přihlášky!$H$95)</f>
        <v>Muchl Vladimír</v>
      </c>
      <c r="E86" s="167" t="str">
        <f>přihlášky!C13</f>
        <v>ÚO Strakonice</v>
      </c>
      <c r="F86" s="289">
        <v>19.05</v>
      </c>
      <c r="G86" s="290">
        <v>18.82</v>
      </c>
      <c r="H86" s="276">
        <f t="shared" si="2"/>
        <v>19.05</v>
      </c>
      <c r="I86" s="62"/>
      <c r="J86" s="60"/>
      <c r="K86" s="60"/>
      <c r="L86" s="74"/>
      <c r="M86" s="74"/>
      <c r="N86" s="74"/>
      <c r="O86" s="61"/>
    </row>
    <row r="87" spans="1:15" ht="16.5" customHeight="1" thickBot="1">
      <c r="A87" s="411"/>
      <c r="B87" s="67">
        <v>2</v>
      </c>
      <c r="C87" s="20">
        <v>8</v>
      </c>
      <c r="D87" s="140" t="str">
        <f>IF(přihlášky!$F$18="X",přihlášky!$E$18,přihlášky!H17)</f>
        <v>Bartuška Jiří</v>
      </c>
      <c r="E87" s="168" t="str">
        <f>přihlášky!C7</f>
        <v>ÚO Český Krumlov</v>
      </c>
      <c r="F87" s="291">
        <v>18.940000000000001</v>
      </c>
      <c r="G87" s="292">
        <v>18.899999999999999</v>
      </c>
      <c r="H87" s="276">
        <f t="shared" si="2"/>
        <v>18.940000000000001</v>
      </c>
      <c r="I87" s="62"/>
      <c r="J87" s="60"/>
      <c r="K87" s="60"/>
      <c r="L87" s="74"/>
      <c r="M87" s="74"/>
      <c r="N87" s="74"/>
      <c r="O87" s="61"/>
    </row>
    <row r="88" spans="1:15" ht="16.5" customHeight="1" thickBot="1">
      <c r="A88" s="380">
        <v>5</v>
      </c>
      <c r="B88" s="66">
        <v>1</v>
      </c>
      <c r="C88" s="120">
        <v>9</v>
      </c>
      <c r="D88" s="139" t="str">
        <f>IF(přihlášky!$F$31="X",přihlášky!$E$31,přihlášky!$H$31)</f>
        <v>Řezáč Milan</v>
      </c>
      <c r="E88" s="167" t="str">
        <f>přihlášky!C8</f>
        <v>ÚO Tábor</v>
      </c>
      <c r="F88" s="285">
        <v>24.21</v>
      </c>
      <c r="G88" s="286">
        <v>24.1</v>
      </c>
      <c r="H88" s="276">
        <f t="shared" si="2"/>
        <v>24.21</v>
      </c>
      <c r="I88" s="62"/>
      <c r="J88" s="62"/>
      <c r="K88" s="60"/>
      <c r="L88" s="60"/>
      <c r="M88" s="60"/>
      <c r="N88" s="60"/>
      <c r="O88" s="60"/>
    </row>
    <row r="89" spans="1:15" ht="16.5" customHeight="1" thickBot="1">
      <c r="A89" s="411"/>
      <c r="B89" s="67">
        <v>2</v>
      </c>
      <c r="C89" s="20">
        <v>10</v>
      </c>
      <c r="D89" s="140" t="str">
        <f>IF(přihlášky!$F$44="X",přihlášky!$E$44,přihlášky!$H$44)</f>
        <v>Píbal Jiří</v>
      </c>
      <c r="E89" s="168" t="str">
        <f>přihlášky!C9</f>
        <v>ÚO Písek</v>
      </c>
      <c r="F89" s="287">
        <v>16.03</v>
      </c>
      <c r="G89" s="288">
        <v>15.67</v>
      </c>
      <c r="H89" s="276">
        <f t="shared" si="2"/>
        <v>16.03</v>
      </c>
      <c r="I89" s="62"/>
      <c r="J89" s="60"/>
      <c r="K89" s="60"/>
      <c r="L89" s="74"/>
      <c r="M89" s="74"/>
      <c r="N89" s="74"/>
      <c r="O89" s="61"/>
    </row>
    <row r="90" spans="1:15" ht="16.5" customHeight="1" thickBot="1">
      <c r="A90" s="380">
        <v>6</v>
      </c>
      <c r="B90" s="66">
        <v>1</v>
      </c>
      <c r="C90" s="120">
        <v>11</v>
      </c>
      <c r="D90" s="139" t="str">
        <f>IF(přihlášky!$F$57="X",přihlášky!$E$57,přihlášky!$H$57)</f>
        <v>Doktor Michal</v>
      </c>
      <c r="E90" s="167" t="str">
        <f>přihlášky!C10</f>
        <v>ÚO Jindřichův Hradec</v>
      </c>
      <c r="F90" s="289">
        <v>16.25</v>
      </c>
      <c r="G90" s="290">
        <v>16.190000000000001</v>
      </c>
      <c r="H90" s="276">
        <f t="shared" si="2"/>
        <v>16.25</v>
      </c>
      <c r="I90" s="62"/>
      <c r="J90" s="60"/>
      <c r="K90" s="60"/>
      <c r="L90" s="74"/>
      <c r="M90" s="74"/>
      <c r="N90" s="74"/>
      <c r="O90" s="61"/>
    </row>
    <row r="91" spans="1:15" ht="16.5" customHeight="1" thickBot="1">
      <c r="A91" s="411"/>
      <c r="B91" s="67">
        <v>2</v>
      </c>
      <c r="C91" s="20">
        <v>12</v>
      </c>
      <c r="D91" s="140" t="str">
        <f>IF(přihlášky!$F$70="X",přihlášky!$E$70,přihlášky!$H$70)</f>
        <v>Nestartuje</v>
      </c>
      <c r="E91" s="168" t="str">
        <f>přihlášky!C11</f>
        <v>ÚO České Budějovice</v>
      </c>
      <c r="F91" s="291"/>
      <c r="G91" s="292"/>
      <c r="H91" s="276" t="str">
        <f t="shared" si="2"/>
        <v>diskval.</v>
      </c>
      <c r="I91" s="62"/>
      <c r="J91" s="60"/>
      <c r="K91" s="60"/>
      <c r="L91" s="74"/>
      <c r="M91" s="74"/>
      <c r="N91" s="74"/>
      <c r="O91" s="61"/>
    </row>
    <row r="92" spans="1:15" ht="16.5" customHeight="1" thickBot="1">
      <c r="A92" s="380">
        <v>7</v>
      </c>
      <c r="B92" s="66">
        <v>1</v>
      </c>
      <c r="C92" s="120">
        <v>13</v>
      </c>
      <c r="D92" s="139" t="str">
        <f>IF(přihlášky!$F$83="X",přihlášky!$E$83,přihlášky!$H$83)</f>
        <v>Šustr Jiří</v>
      </c>
      <c r="E92" s="167" t="str">
        <f>přihlášky!C12</f>
        <v>ÚO Prachatice</v>
      </c>
      <c r="F92" s="285">
        <v>25.63</v>
      </c>
      <c r="G92" s="286">
        <v>25.62</v>
      </c>
      <c r="H92" s="276">
        <f t="shared" si="2"/>
        <v>25.63</v>
      </c>
      <c r="I92" s="62"/>
      <c r="J92" s="60"/>
      <c r="K92" s="60"/>
      <c r="L92" s="74"/>
      <c r="M92" s="74"/>
      <c r="N92" s="74"/>
      <c r="O92" s="61"/>
    </row>
    <row r="93" spans="1:15" ht="16.5" customHeight="1" thickBot="1">
      <c r="A93" s="411"/>
      <c r="B93" s="67">
        <v>2</v>
      </c>
      <c r="C93" s="20">
        <v>14</v>
      </c>
      <c r="D93" s="140" t="str">
        <f>IF(přihlášky!$F$96="X",přihlášky!$E$96,přihlášky!$H$96)</f>
        <v>Kreuz Jakub</v>
      </c>
      <c r="E93" s="168" t="str">
        <f>přihlášky!C13</f>
        <v>ÚO Strakonice</v>
      </c>
      <c r="F93" s="287">
        <v>26.63</v>
      </c>
      <c r="G93" s="288">
        <v>26.51</v>
      </c>
      <c r="H93" s="276">
        <f t="shared" si="2"/>
        <v>26.63</v>
      </c>
      <c r="I93" s="62"/>
      <c r="J93" s="60"/>
      <c r="K93" s="60"/>
      <c r="L93" s="74"/>
      <c r="M93" s="74"/>
      <c r="N93" s="74"/>
      <c r="O93" s="61"/>
    </row>
    <row r="94" spans="1:15" ht="16.5" customHeight="1" thickBot="1">
      <c r="A94" s="380">
        <v>8</v>
      </c>
      <c r="B94" s="66">
        <v>1</v>
      </c>
      <c r="C94" s="120">
        <v>15</v>
      </c>
      <c r="D94" s="139" t="str">
        <f>IF(přihlášky!$F$19="X",přihlášky!$E$19,přihlášky!$H$19)</f>
        <v>Klein Adolf</v>
      </c>
      <c r="E94" s="167" t="str">
        <f>přihlášky!C7</f>
        <v>ÚO Český Krumlov</v>
      </c>
      <c r="F94" s="289">
        <v>23.27</v>
      </c>
      <c r="G94" s="290">
        <v>22.69</v>
      </c>
      <c r="H94" s="276">
        <f t="shared" si="2"/>
        <v>23.27</v>
      </c>
      <c r="I94" s="62"/>
      <c r="J94" s="60"/>
      <c r="K94" s="60"/>
      <c r="L94" s="74"/>
      <c r="M94" s="74"/>
      <c r="N94" s="74"/>
      <c r="O94" s="61"/>
    </row>
    <row r="95" spans="1:15" ht="16.5" customHeight="1" thickBot="1">
      <c r="A95" s="411"/>
      <c r="B95" s="67">
        <v>2</v>
      </c>
      <c r="C95" s="20">
        <v>16</v>
      </c>
      <c r="D95" s="140" t="str">
        <f>IF(přihlášky!$F$32="X",přihlášky!$E$32,přihlášky!$H$32)</f>
        <v>Svatoň Petr</v>
      </c>
      <c r="E95" s="168" t="str">
        <f>přihlášky!C8</f>
        <v>ÚO Tábor</v>
      </c>
      <c r="F95" s="291">
        <v>22.94</v>
      </c>
      <c r="G95" s="292">
        <v>23.14</v>
      </c>
      <c r="H95" s="276">
        <f t="shared" si="2"/>
        <v>23.14</v>
      </c>
      <c r="I95" s="62"/>
      <c r="J95" s="60"/>
      <c r="K95" s="60"/>
      <c r="L95" s="74"/>
      <c r="M95" s="74"/>
      <c r="N95" s="74"/>
      <c r="O95" s="61"/>
    </row>
    <row r="96" spans="1:15" ht="16.5" customHeight="1" thickBot="1">
      <c r="A96" s="380">
        <v>9</v>
      </c>
      <c r="B96" s="66">
        <v>1</v>
      </c>
      <c r="C96" s="120">
        <v>17</v>
      </c>
      <c r="D96" s="139" t="str">
        <f>IF(přihlášky!$F$45="X",přihlášky!$E$45,přihlášky!$H$45)</f>
        <v>Trantina Karel</v>
      </c>
      <c r="E96" s="167" t="str">
        <f>přihlášky!C9</f>
        <v>ÚO Písek</v>
      </c>
      <c r="F96" s="285">
        <v>21.13</v>
      </c>
      <c r="G96" s="286">
        <v>20.71</v>
      </c>
      <c r="H96" s="276">
        <f t="shared" si="2"/>
        <v>21.13</v>
      </c>
      <c r="I96" s="62"/>
      <c r="J96" s="60"/>
      <c r="K96" s="60"/>
      <c r="L96" s="74"/>
      <c r="M96" s="74"/>
      <c r="N96" s="74"/>
      <c r="O96" s="61"/>
    </row>
    <row r="97" spans="1:8" ht="16.5" customHeight="1" thickBot="1">
      <c r="A97" s="411"/>
      <c r="B97" s="67">
        <v>2</v>
      </c>
      <c r="C97" s="20">
        <v>18</v>
      </c>
      <c r="D97" s="140" t="str">
        <f>IF(přihlášky!$F$58="X",přihlášky!$E$58,přihlášky!$H$58)</f>
        <v>Janů Pavel</v>
      </c>
      <c r="E97" s="168" t="str">
        <f>přihlášky!C10</f>
        <v>ÚO Jindřichův Hradec</v>
      </c>
      <c r="F97" s="287">
        <v>16.600000000000001</v>
      </c>
      <c r="G97" s="288">
        <v>16.53</v>
      </c>
      <c r="H97" s="276">
        <f>IF(AND(F97=0,G97=0),"diskval.",IF(AND(F97&gt;0,G97&gt;0),MAX(F97:G97),IF(F97&gt;0,F97,G97)))</f>
        <v>16.600000000000001</v>
      </c>
    </row>
    <row r="98" spans="1:8" ht="16.5" customHeight="1" thickBot="1">
      <c r="A98" s="380">
        <v>10</v>
      </c>
      <c r="B98" s="66">
        <v>1</v>
      </c>
      <c r="C98" s="120">
        <v>19</v>
      </c>
      <c r="D98" s="139" t="str">
        <f>IF(přihlášky!$F$71="X",přihlášky!$E$71,přihlášky!$H$71)</f>
        <v>Ježek Jan</v>
      </c>
      <c r="E98" s="167" t="str">
        <f>přihlášky!C11</f>
        <v>ÚO České Budějovice</v>
      </c>
      <c r="F98" s="289"/>
      <c r="G98" s="290"/>
      <c r="H98" s="276" t="str">
        <f t="shared" si="2"/>
        <v>diskval.</v>
      </c>
    </row>
    <row r="99" spans="1:8" ht="16.5" customHeight="1" thickBot="1">
      <c r="A99" s="411"/>
      <c r="B99" s="67">
        <v>2</v>
      </c>
      <c r="C99" s="20">
        <v>20</v>
      </c>
      <c r="D99" s="140" t="str">
        <f>IF(přihlášky!$F$84="X",přihlášky!$E$84,přihlášky!$H$84)</f>
        <v>Rosa Petr</v>
      </c>
      <c r="E99" s="168" t="str">
        <f>přihlášky!C12</f>
        <v>ÚO Prachatice</v>
      </c>
      <c r="F99" s="291">
        <v>21.29</v>
      </c>
      <c r="G99" s="292">
        <v>21.31</v>
      </c>
      <c r="H99" s="276">
        <f t="shared" si="2"/>
        <v>21.31</v>
      </c>
    </row>
    <row r="100" spans="1:8" ht="16.5" customHeight="1" thickBot="1">
      <c r="A100" s="380">
        <v>11</v>
      </c>
      <c r="B100" s="66">
        <v>1</v>
      </c>
      <c r="C100" s="120">
        <v>21</v>
      </c>
      <c r="D100" s="139" t="str">
        <f>IF(přihlášky!$F$97="X",přihlášky!$E$97,přihlášky!$H$97)</f>
        <v>Vaňač Aleš</v>
      </c>
      <c r="E100" s="167" t="str">
        <f>přihlášky!C13</f>
        <v>ÚO Strakonice</v>
      </c>
      <c r="F100" s="285">
        <v>19.170000000000002</v>
      </c>
      <c r="G100" s="286">
        <v>18.84</v>
      </c>
      <c r="H100" s="276">
        <f t="shared" si="2"/>
        <v>19.170000000000002</v>
      </c>
    </row>
    <row r="101" spans="1:8" ht="16.5" customHeight="1" thickBot="1">
      <c r="A101" s="411"/>
      <c r="B101" s="117">
        <v>2</v>
      </c>
      <c r="C101" s="20">
        <v>22</v>
      </c>
      <c r="D101" s="140" t="str">
        <f>IF(přihlášky!$F$20="X",přihlášky!$E$20,přihlášky!$H$20)</f>
        <v>Šebest Dušan</v>
      </c>
      <c r="E101" s="168" t="str">
        <f>přihlášky!C7</f>
        <v>ÚO Český Krumlov</v>
      </c>
      <c r="F101" s="287">
        <v>24.59</v>
      </c>
      <c r="G101" s="288">
        <v>24.55</v>
      </c>
      <c r="H101" s="276">
        <f t="shared" si="2"/>
        <v>24.59</v>
      </c>
    </row>
    <row r="102" spans="1:8" ht="16.5" customHeight="1" thickBot="1">
      <c r="A102" s="380">
        <v>12</v>
      </c>
      <c r="B102" s="66">
        <v>1</v>
      </c>
      <c r="C102" s="120">
        <v>23</v>
      </c>
      <c r="D102" s="139" t="str">
        <f>IF(přihlášky!$F$33="X",přihlášky!$E$33,přihlášky!$H$33)</f>
        <v>Brožek Josef</v>
      </c>
      <c r="E102" s="167" t="str">
        <f>přihlášky!C8</f>
        <v>ÚO Tábor</v>
      </c>
      <c r="F102" s="289">
        <v>23.2</v>
      </c>
      <c r="G102" s="290">
        <v>23.25</v>
      </c>
      <c r="H102" s="276">
        <f t="shared" si="2"/>
        <v>23.25</v>
      </c>
    </row>
    <row r="103" spans="1:8" ht="16.5" customHeight="1" thickBot="1">
      <c r="A103" s="411"/>
      <c r="B103" s="67">
        <v>2</v>
      </c>
      <c r="C103" s="20">
        <v>24</v>
      </c>
      <c r="D103" s="140" t="str">
        <f>IF(přihlášky!$F$46="X",přihlášky!$E$46,přihlášky!$H$46)</f>
        <v>Horský Marek</v>
      </c>
      <c r="E103" s="168" t="str">
        <f>přihlášky!C9</f>
        <v>ÚO Písek</v>
      </c>
      <c r="F103" s="291">
        <v>21.04</v>
      </c>
      <c r="G103" s="292">
        <v>20.93</v>
      </c>
      <c r="H103" s="276">
        <f t="shared" si="2"/>
        <v>21.04</v>
      </c>
    </row>
    <row r="104" spans="1:8" ht="16.5" customHeight="1" thickBot="1">
      <c r="A104" s="380">
        <v>13</v>
      </c>
      <c r="B104" s="66">
        <v>1</v>
      </c>
      <c r="C104" s="120">
        <v>25</v>
      </c>
      <c r="D104" s="139" t="str">
        <f>IF(přihlášky!$F$59="X",přihlášky!$E$59,přihlášky!$H$59)</f>
        <v>Švehla Radim</v>
      </c>
      <c r="E104" s="167" t="str">
        <f>přihlášky!C10</f>
        <v>ÚO Jindřichův Hradec</v>
      </c>
      <c r="F104" s="285">
        <v>15.48</v>
      </c>
      <c r="G104" s="286">
        <v>15.47</v>
      </c>
      <c r="H104" s="276">
        <f t="shared" si="2"/>
        <v>15.48</v>
      </c>
    </row>
    <row r="105" spans="1:8" ht="16.5" customHeight="1" thickBot="1">
      <c r="A105" s="411"/>
      <c r="B105" s="67">
        <v>2</v>
      </c>
      <c r="C105" s="20">
        <v>26</v>
      </c>
      <c r="D105" s="140" t="str">
        <f>IF(přihlášky!$F$72="X",přihlášky!$E$72,přihlášky!$H$72)</f>
        <v>Měřička Michal</v>
      </c>
      <c r="E105" s="168" t="str">
        <f>přihlášky!C11</f>
        <v>ÚO České Budějovice</v>
      </c>
      <c r="F105" s="287">
        <v>16.940000000000001</v>
      </c>
      <c r="G105" s="288">
        <v>16.87</v>
      </c>
      <c r="H105" s="276">
        <f t="shared" si="2"/>
        <v>16.940000000000001</v>
      </c>
    </row>
    <row r="106" spans="1:8" ht="16.5" customHeight="1" thickBot="1">
      <c r="A106" s="380">
        <v>14</v>
      </c>
      <c r="B106" s="190">
        <v>1</v>
      </c>
      <c r="C106" s="120">
        <v>27</v>
      </c>
      <c r="D106" s="139" t="str">
        <f>IF(přihlášky!$F$85="X",přihlášky!$E$85,přihlášky!$H$85)</f>
        <v>Kacetl Vít</v>
      </c>
      <c r="E106" s="167" t="str">
        <f>přihlášky!C12</f>
        <v>ÚO Prachatice</v>
      </c>
      <c r="F106" s="289">
        <v>22.89</v>
      </c>
      <c r="G106" s="290">
        <v>22.97</v>
      </c>
      <c r="H106" s="276">
        <f t="shared" si="2"/>
        <v>22.97</v>
      </c>
    </row>
    <row r="107" spans="1:8" ht="16.5" customHeight="1" thickBot="1">
      <c r="A107" s="411"/>
      <c r="B107" s="67">
        <v>2</v>
      </c>
      <c r="C107" s="20">
        <v>28</v>
      </c>
      <c r="D107" s="140" t="str">
        <f>IF(přihlášky!$F$98="X",přihlášky!$E$98,přihlášky!$H$98)</f>
        <v>Habich Michal</v>
      </c>
      <c r="E107" s="168" t="str">
        <f>přihlášky!C13</f>
        <v>ÚO Strakonice</v>
      </c>
      <c r="F107" s="291">
        <v>27.06</v>
      </c>
      <c r="G107" s="292">
        <v>26.88</v>
      </c>
      <c r="H107" s="276">
        <f t="shared" si="2"/>
        <v>27.06</v>
      </c>
    </row>
    <row r="108" spans="1:8" ht="16.5" customHeight="1" thickBot="1">
      <c r="A108" s="380">
        <v>15</v>
      </c>
      <c r="B108" s="66">
        <v>1</v>
      </c>
      <c r="C108" s="120">
        <v>29</v>
      </c>
      <c r="D108" s="139" t="str">
        <f>IF(přihlášky!$F$21="X",přihlášky!$E$21,přihlášky!$H$21)</f>
        <v>Kačer Zdeněk</v>
      </c>
      <c r="E108" s="167" t="str">
        <f>přihlášky!C7</f>
        <v>ÚO Český Krumlov</v>
      </c>
      <c r="F108" s="285">
        <v>23.08</v>
      </c>
      <c r="G108" s="286">
        <v>22.94</v>
      </c>
      <c r="H108" s="276">
        <f t="shared" si="2"/>
        <v>23.08</v>
      </c>
    </row>
    <row r="109" spans="1:8" ht="16.5" customHeight="1" thickBot="1">
      <c r="A109" s="411"/>
      <c r="B109" s="67">
        <v>2</v>
      </c>
      <c r="C109" s="20">
        <v>30</v>
      </c>
      <c r="D109" s="140" t="str">
        <f>IF(přihlášky!$F$34="X",přihlášky!$E$34,přihlášky!$H$34)</f>
        <v>Podzimek Michal</v>
      </c>
      <c r="E109" s="168" t="str">
        <f>přihlášky!C8</f>
        <v>ÚO Tábor</v>
      </c>
      <c r="F109" s="287"/>
      <c r="G109" s="288" t="s">
        <v>138</v>
      </c>
      <c r="H109" s="276" t="str">
        <f t="shared" si="2"/>
        <v>nest.</v>
      </c>
    </row>
    <row r="110" spans="1:8" ht="16.5" customHeight="1" thickBot="1">
      <c r="A110" s="380">
        <v>16</v>
      </c>
      <c r="B110" s="66">
        <v>1</v>
      </c>
      <c r="C110" s="120">
        <v>31</v>
      </c>
      <c r="D110" s="139" t="str">
        <f>IF(přihlášky!$F$47="X",přihlášky!$E$47,přihlášky!$H$47)</f>
        <v>Šťastný Ladislav</v>
      </c>
      <c r="E110" s="167" t="str">
        <f>přihlášky!C9</f>
        <v>ÚO Písek</v>
      </c>
      <c r="F110" s="289">
        <v>21.64</v>
      </c>
      <c r="G110" s="290">
        <v>21.69</v>
      </c>
      <c r="H110" s="276">
        <f t="shared" si="2"/>
        <v>21.69</v>
      </c>
    </row>
    <row r="111" spans="1:8" ht="16.5" customHeight="1" thickBot="1">
      <c r="A111" s="411"/>
      <c r="B111" s="67">
        <v>2</v>
      </c>
      <c r="C111" s="20">
        <v>32</v>
      </c>
      <c r="D111" s="140" t="str">
        <f>IF(přihlášky!$F$60="X",přihlášky!$E$60,přihlášky!$H$60)</f>
        <v>Kučera Jan</v>
      </c>
      <c r="E111" s="168" t="str">
        <f>přihlášky!C10</f>
        <v>ÚO Jindřichův Hradec</v>
      </c>
      <c r="F111" s="293"/>
      <c r="G111" s="292"/>
      <c r="H111" s="276" t="str">
        <f t="shared" si="2"/>
        <v>diskval.</v>
      </c>
    </row>
    <row r="112" spans="1:8" ht="16.5" customHeight="1" thickBot="1">
      <c r="A112" s="380">
        <v>17</v>
      </c>
      <c r="B112" s="66">
        <v>1</v>
      </c>
      <c r="C112" s="120">
        <v>33</v>
      </c>
      <c r="D112" s="139" t="str">
        <f>IF(přihlášky!$F$73="X",přihlášky!$E$73,přihlášky!$H$73)</f>
        <v>Čada Milan</v>
      </c>
      <c r="E112" s="167" t="str">
        <f>přihlášky!C11</f>
        <v>ÚO České Budějovice</v>
      </c>
      <c r="F112" s="285">
        <v>15.82</v>
      </c>
      <c r="G112" s="286">
        <v>15.78</v>
      </c>
      <c r="H112" s="276">
        <f t="shared" si="2"/>
        <v>15.82</v>
      </c>
    </row>
    <row r="113" spans="1:8" ht="16.5" customHeight="1" thickBot="1">
      <c r="A113" s="411"/>
      <c r="B113" s="67">
        <v>2</v>
      </c>
      <c r="C113" s="20">
        <v>34</v>
      </c>
      <c r="D113" s="140" t="str">
        <f>IF(přihlášky!$F$86="X",přihlášky!$E$86,přihlášky!$H$86)</f>
        <v>Študlar Petr</v>
      </c>
      <c r="E113" s="168" t="str">
        <f>přihlášky!C12</f>
        <v>ÚO Prachatice</v>
      </c>
      <c r="F113" s="287"/>
      <c r="G113" s="288"/>
      <c r="H113" s="276" t="str">
        <f t="shared" si="2"/>
        <v>diskval.</v>
      </c>
    </row>
    <row r="114" spans="1:8" ht="16.5" customHeight="1" thickBot="1">
      <c r="A114" s="380">
        <v>18</v>
      </c>
      <c r="B114" s="120">
        <v>1</v>
      </c>
      <c r="C114" s="120">
        <v>35</v>
      </c>
      <c r="D114" s="139" t="str">
        <f>IF(přihlášky!$F$99="X",přihlášky!$E$99,přihlášky!$H$99)</f>
        <v>Suchopár Jiří</v>
      </c>
      <c r="E114" s="167" t="str">
        <f>přihlášky!C13</f>
        <v>ÚO Strakonice</v>
      </c>
      <c r="F114" s="289">
        <v>19.61</v>
      </c>
      <c r="G114" s="290">
        <v>19.59</v>
      </c>
      <c r="H114" s="276">
        <f t="shared" si="2"/>
        <v>19.61</v>
      </c>
    </row>
    <row r="115" spans="1:8" ht="16.5" customHeight="1" thickBot="1">
      <c r="A115" s="411"/>
      <c r="B115" s="20">
        <v>2</v>
      </c>
      <c r="C115" s="20">
        <v>36</v>
      </c>
      <c r="D115" s="140" t="str">
        <f>IF(přihlášky!$F$22="X",přihlášky!$E$22,přihlášky!$H$22)</f>
        <v>Dvořák Petr</v>
      </c>
      <c r="E115" s="168" t="str">
        <f>přihlášky!C7</f>
        <v>ÚO Český Krumlov</v>
      </c>
      <c r="F115" s="291">
        <v>23.22</v>
      </c>
      <c r="G115" s="292">
        <v>23.15</v>
      </c>
      <c r="H115" s="276">
        <f t="shared" si="2"/>
        <v>23.22</v>
      </c>
    </row>
    <row r="116" spans="1:8" ht="16.5" customHeight="1">
      <c r="A116" s="374" t="s">
        <v>16</v>
      </c>
      <c r="B116" s="375"/>
      <c r="C116" s="375"/>
      <c r="D116" s="375"/>
      <c r="E116" s="375"/>
      <c r="F116" s="386"/>
      <c r="G116" s="386"/>
      <c r="H116" s="376"/>
    </row>
    <row r="117" spans="1:8" ht="16.5" customHeight="1" thickBot="1">
      <c r="A117" s="377"/>
      <c r="B117" s="378"/>
      <c r="C117" s="378"/>
      <c r="D117" s="378"/>
      <c r="E117" s="378"/>
      <c r="F117" s="386"/>
      <c r="G117" s="386"/>
      <c r="H117" s="379"/>
    </row>
    <row r="118" spans="1:8" ht="48" customHeight="1" thickBot="1">
      <c r="A118" s="100" t="s">
        <v>14</v>
      </c>
      <c r="B118" s="241" t="s">
        <v>13</v>
      </c>
      <c r="C118" s="101" t="s">
        <v>10</v>
      </c>
      <c r="D118" s="101" t="s">
        <v>0</v>
      </c>
      <c r="E118" s="274" t="s">
        <v>2</v>
      </c>
      <c r="F118" s="228" t="s">
        <v>135</v>
      </c>
      <c r="G118" s="228" t="s">
        <v>136</v>
      </c>
      <c r="H118" s="275" t="s">
        <v>62</v>
      </c>
    </row>
    <row r="119" spans="1:8" ht="16.5" customHeight="1" thickBot="1">
      <c r="A119" s="380">
        <v>19</v>
      </c>
      <c r="B119" s="66">
        <v>1</v>
      </c>
      <c r="C119" s="120">
        <v>37</v>
      </c>
      <c r="D119" s="139" t="str">
        <f>IF(přihlášky!$F$35="X",přihlášky!$E$35,přihlášky!$H$35)</f>
        <v>Novák Tomáš</v>
      </c>
      <c r="E119" s="167" t="str">
        <f>přihlášky!C8</f>
        <v>ÚO Tábor</v>
      </c>
      <c r="F119" s="285"/>
      <c r="G119" s="286"/>
      <c r="H119" s="276" t="str">
        <f>IF(AND(F119=0,G119=0),"diskval.",IF(AND(F119&gt;0,G119&gt;0),MAX(F119:G119),IF(F119&gt;0,F119,G119)))</f>
        <v>diskval.</v>
      </c>
    </row>
    <row r="120" spans="1:8" ht="16.5" customHeight="1" thickBot="1">
      <c r="A120" s="411"/>
      <c r="B120" s="67">
        <v>2</v>
      </c>
      <c r="C120" s="20">
        <v>38</v>
      </c>
      <c r="D120" s="65" t="str">
        <f>IF(přihlášky!$F$48="X",přihlášky!$E$48,přihlášky!$H$48)</f>
        <v>Nestartuje</v>
      </c>
      <c r="E120" s="168" t="str">
        <f>přihlášky!C9</f>
        <v>ÚO Písek</v>
      </c>
      <c r="F120" s="287"/>
      <c r="G120" s="288"/>
      <c r="H120" s="276" t="str">
        <f t="shared" ref="H120:H152" si="3">IF(AND(F120=0,G120=0),"diskval.",IF(AND(F120&gt;0,G120&gt;0),MAX(F120:G120),IF(F120&gt;0,F120,G120)))</f>
        <v>diskval.</v>
      </c>
    </row>
    <row r="121" spans="1:8" ht="16.5" customHeight="1" thickBot="1">
      <c r="A121" s="380">
        <v>20</v>
      </c>
      <c r="B121" s="66">
        <v>1</v>
      </c>
      <c r="C121" s="120">
        <v>39</v>
      </c>
      <c r="D121" s="118" t="str">
        <f>IF(přihlášky!$F$61="X",přihlášky!$E$61,přihlášky!$H$61)</f>
        <v>Šenkýř Marek</v>
      </c>
      <c r="E121" s="167" t="str">
        <f>přihlášky!C10</f>
        <v>ÚO Jindřichův Hradec</v>
      </c>
      <c r="F121" s="289">
        <v>19.27</v>
      </c>
      <c r="G121" s="290">
        <v>19.37</v>
      </c>
      <c r="H121" s="276">
        <f t="shared" si="3"/>
        <v>19.37</v>
      </c>
    </row>
    <row r="122" spans="1:8" ht="16.5" customHeight="1" thickBot="1">
      <c r="A122" s="411"/>
      <c r="B122" s="67">
        <v>2</v>
      </c>
      <c r="C122" s="20">
        <v>40</v>
      </c>
      <c r="D122" s="65" t="str">
        <f>IF(přihlášky!$F$74="X",přihlášky!$E$74,přihlášky!$H$74)</f>
        <v>Klimeš Miroslav</v>
      </c>
      <c r="E122" s="168" t="str">
        <f>přihlášky!C11</f>
        <v>ÚO České Budějovice</v>
      </c>
      <c r="F122" s="291">
        <v>19.12</v>
      </c>
      <c r="G122" s="292">
        <v>19.18</v>
      </c>
      <c r="H122" s="276">
        <f t="shared" si="3"/>
        <v>19.18</v>
      </c>
    </row>
    <row r="123" spans="1:8" ht="16.5" customHeight="1" thickBot="1">
      <c r="A123" s="380">
        <v>21</v>
      </c>
      <c r="B123" s="66">
        <v>1</v>
      </c>
      <c r="C123" s="120">
        <v>41</v>
      </c>
      <c r="D123" s="118" t="str">
        <f>IF(přihlášky!$F$87="X",přihlášky!$E$87,přihlášky!$H$87)</f>
        <v>Uhlíř Josef</v>
      </c>
      <c r="E123" s="167" t="str">
        <f>přihlášky!C12</f>
        <v>ÚO Prachatice</v>
      </c>
      <c r="F123" s="285">
        <v>25.62</v>
      </c>
      <c r="G123" s="286">
        <v>25.44</v>
      </c>
      <c r="H123" s="276">
        <f t="shared" si="3"/>
        <v>25.62</v>
      </c>
    </row>
    <row r="124" spans="1:8" ht="16.5" customHeight="1" thickBot="1">
      <c r="A124" s="411"/>
      <c r="B124" s="67">
        <v>2</v>
      </c>
      <c r="C124" s="20">
        <v>42</v>
      </c>
      <c r="D124" s="65" t="str">
        <f>IF(přihlášky!$F$100="X",přihlášky!$E$100,přihlášky!$H$100)</f>
        <v>Pěnča Ivan</v>
      </c>
      <c r="E124" s="168" t="str">
        <f>přihlášky!C13</f>
        <v>ÚO Strakonice</v>
      </c>
      <c r="F124" s="287">
        <v>15.58</v>
      </c>
      <c r="G124" s="288">
        <v>15.44</v>
      </c>
      <c r="H124" s="276">
        <f t="shared" si="3"/>
        <v>15.58</v>
      </c>
    </row>
    <row r="125" spans="1:8" ht="16.5" customHeight="1" thickBot="1">
      <c r="A125" s="380">
        <v>22</v>
      </c>
      <c r="B125" s="66">
        <v>1</v>
      </c>
      <c r="C125" s="120">
        <v>43</v>
      </c>
      <c r="D125" s="118" t="str">
        <f>IF(přihlášky!$F$23="X",přihlášky!$E$23,přihlášky!$H$23)</f>
        <v>Smolík Jakub</v>
      </c>
      <c r="E125" s="167" t="str">
        <f>přihlášky!C7</f>
        <v>ÚO Český Krumlov</v>
      </c>
      <c r="F125" s="289">
        <v>36.86</v>
      </c>
      <c r="G125" s="290">
        <v>37</v>
      </c>
      <c r="H125" s="276">
        <f t="shared" si="3"/>
        <v>37</v>
      </c>
    </row>
    <row r="126" spans="1:8" ht="16.5" customHeight="1" thickBot="1">
      <c r="A126" s="411"/>
      <c r="B126" s="67">
        <v>2</v>
      </c>
      <c r="C126" s="20">
        <v>44</v>
      </c>
      <c r="D126" s="65" t="str">
        <f>IF(přihlášky!$F$36="X",přihlášky!$E$36,přihlášky!$H$36)</f>
        <v>Fišer Ondřej</v>
      </c>
      <c r="E126" s="168" t="str">
        <f>přihlášky!C8</f>
        <v>ÚO Tábor</v>
      </c>
      <c r="F126" s="291">
        <v>23.06</v>
      </c>
      <c r="G126" s="292">
        <v>22.91</v>
      </c>
      <c r="H126" s="276">
        <f t="shared" si="3"/>
        <v>23.06</v>
      </c>
    </row>
    <row r="127" spans="1:8" ht="16.5" customHeight="1" thickBot="1">
      <c r="A127" s="380">
        <v>23</v>
      </c>
      <c r="B127" s="66">
        <v>1</v>
      </c>
      <c r="C127" s="120">
        <v>45</v>
      </c>
      <c r="D127" s="118" t="str">
        <f>IF(přihlášky!$F$49="X",přihlášky!$E$49,přihlášky!$H$49)</f>
        <v>Novotný Tomáš</v>
      </c>
      <c r="E127" s="167" t="str">
        <f>přihlášky!C9</f>
        <v>ÚO Písek</v>
      </c>
      <c r="F127" s="285">
        <v>21.21</v>
      </c>
      <c r="G127" s="286">
        <v>21.21</v>
      </c>
      <c r="H127" s="276">
        <f t="shared" si="3"/>
        <v>21.21</v>
      </c>
    </row>
    <row r="128" spans="1:8" ht="16.5" customHeight="1" thickBot="1">
      <c r="A128" s="411"/>
      <c r="B128" s="67">
        <v>2</v>
      </c>
      <c r="C128" s="20">
        <v>46</v>
      </c>
      <c r="D128" s="65" t="str">
        <f>IF(přihlášky!$F$62="X",přihlášky!$E$62,přihlášky!$H$62)</f>
        <v>Bašta Vojtěch</v>
      </c>
      <c r="E128" s="168" t="str">
        <f>přihlášky!C10</f>
        <v>ÚO Jindřichův Hradec</v>
      </c>
      <c r="F128" s="287">
        <v>17.53</v>
      </c>
      <c r="G128" s="288">
        <v>17.55</v>
      </c>
      <c r="H128" s="276">
        <f t="shared" si="3"/>
        <v>17.55</v>
      </c>
    </row>
    <row r="129" spans="1:8" ht="16.5" customHeight="1" thickBot="1">
      <c r="A129" s="380">
        <v>24</v>
      </c>
      <c r="B129" s="66">
        <v>1</v>
      </c>
      <c r="C129" s="120">
        <v>47</v>
      </c>
      <c r="D129" s="118" t="str">
        <f>IF(přihlášky!$F$75="X",přihlášky!$E$75,přihlášky!$H$75)</f>
        <v>Malík Jan</v>
      </c>
      <c r="E129" s="167" t="str">
        <f>přihlášky!C11</f>
        <v>ÚO České Budějovice</v>
      </c>
      <c r="F129" s="289">
        <v>17.82</v>
      </c>
      <c r="G129" s="290">
        <v>17.91</v>
      </c>
      <c r="H129" s="276">
        <f t="shared" si="3"/>
        <v>17.91</v>
      </c>
    </row>
    <row r="130" spans="1:8" ht="16.5" customHeight="1" thickBot="1">
      <c r="A130" s="411"/>
      <c r="B130" s="67">
        <v>2</v>
      </c>
      <c r="C130" s="20">
        <v>48</v>
      </c>
      <c r="D130" s="65" t="str">
        <f>IF(přihlášky!$F$88="X",přihlášky!$E$88,přihlášky!$H$88)</f>
        <v>Vozandych Petr</v>
      </c>
      <c r="E130" s="168" t="str">
        <f>přihlášky!C12</f>
        <v>ÚO Prachatice</v>
      </c>
      <c r="F130" s="291">
        <v>28.75</v>
      </c>
      <c r="G130" s="292">
        <v>28.56</v>
      </c>
      <c r="H130" s="276">
        <f t="shared" si="3"/>
        <v>28.75</v>
      </c>
    </row>
    <row r="131" spans="1:8" ht="16.5" customHeight="1" thickBot="1">
      <c r="A131" s="380">
        <v>25</v>
      </c>
      <c r="B131" s="66">
        <v>1</v>
      </c>
      <c r="C131" s="120">
        <v>49</v>
      </c>
      <c r="D131" s="118" t="str">
        <f>IF(přihlášky!$F$101="X",přihlášky!$E$101,přihlášky!$H$101)</f>
        <v>Božka Martin</v>
      </c>
      <c r="E131" s="167" t="str">
        <f>přihlášky!C13</f>
        <v>ÚO Strakonice</v>
      </c>
      <c r="F131" s="285">
        <v>22.35</v>
      </c>
      <c r="G131" s="286">
        <v>22.25</v>
      </c>
      <c r="H131" s="276">
        <f t="shared" si="3"/>
        <v>22.35</v>
      </c>
    </row>
    <row r="132" spans="1:8" ht="16.5" customHeight="1" thickBot="1">
      <c r="A132" s="411"/>
      <c r="B132" s="67">
        <v>2</v>
      </c>
      <c r="C132" s="20">
        <v>50</v>
      </c>
      <c r="D132" s="65" t="str">
        <f>IF(přihlášky!$F$24="X",přihlášky!$E$24,přihlášky!$H$24)</f>
        <v>Ottenschläger Václav</v>
      </c>
      <c r="E132" s="168" t="str">
        <f>přihlášky!C7</f>
        <v>ÚO Český Krumlov</v>
      </c>
      <c r="F132" s="287"/>
      <c r="G132" s="288"/>
      <c r="H132" s="276" t="str">
        <f t="shared" si="3"/>
        <v>diskval.</v>
      </c>
    </row>
    <row r="133" spans="1:8" ht="16.5" customHeight="1" thickBot="1">
      <c r="A133" s="380">
        <v>26</v>
      </c>
      <c r="B133" s="66">
        <v>1</v>
      </c>
      <c r="C133" s="120">
        <v>51</v>
      </c>
      <c r="D133" s="118" t="str">
        <f>IF(přihlášky!$F$37="X",přihlášky!$E$37,přihlášky!$H$37)</f>
        <v>Nestartuje</v>
      </c>
      <c r="E133" s="167" t="str">
        <f>přihlášky!C8</f>
        <v>ÚO Tábor</v>
      </c>
      <c r="F133" s="289"/>
      <c r="G133" s="290"/>
      <c r="H133" s="276" t="str">
        <f t="shared" si="3"/>
        <v>diskval.</v>
      </c>
    </row>
    <row r="134" spans="1:8" ht="16.5" customHeight="1" thickBot="1">
      <c r="A134" s="411"/>
      <c r="B134" s="67">
        <v>2</v>
      </c>
      <c r="C134" s="20">
        <v>52</v>
      </c>
      <c r="D134" s="119" t="str">
        <f>IF(přihlášky!$F$50="X",přihlášky!$E$50,přihlášky!$H$50)</f>
        <v>Lučanský Patrik</v>
      </c>
      <c r="E134" s="168" t="str">
        <f>přihlášky!C9</f>
        <v>ÚO Písek</v>
      </c>
      <c r="F134" s="291">
        <v>17.13</v>
      </c>
      <c r="G134" s="292">
        <v>17.13</v>
      </c>
      <c r="H134" s="276">
        <f t="shared" si="3"/>
        <v>17.13</v>
      </c>
    </row>
    <row r="135" spans="1:8" ht="16.5" customHeight="1" thickBot="1">
      <c r="A135" s="380">
        <v>27</v>
      </c>
      <c r="B135" s="66">
        <v>1</v>
      </c>
      <c r="C135" s="120">
        <v>53</v>
      </c>
      <c r="D135" s="118" t="str">
        <f>IF(přihlášky!$F$63="X",přihlášky!$E$63,přihlášky!$H$63)</f>
        <v>Huml Ondřej</v>
      </c>
      <c r="E135" s="167" t="str">
        <f>přihlášky!C10</f>
        <v>ÚO Jindřichův Hradec</v>
      </c>
      <c r="F135" s="285"/>
      <c r="G135" s="286"/>
      <c r="H135" s="276" t="str">
        <f t="shared" si="3"/>
        <v>diskval.</v>
      </c>
    </row>
    <row r="136" spans="1:8" ht="16.5" customHeight="1" thickBot="1">
      <c r="A136" s="411"/>
      <c r="B136" s="67">
        <v>2</v>
      </c>
      <c r="C136" s="20">
        <v>54</v>
      </c>
      <c r="D136" s="65" t="str">
        <f>IF(přihlášky!$F$76="X",přihlášky!$E$76,přihlášky!$H$76)</f>
        <v>Mikoláš Petr</v>
      </c>
      <c r="E136" s="168" t="str">
        <f>přihlášky!C11</f>
        <v>ÚO České Budějovice</v>
      </c>
      <c r="F136" s="287">
        <v>30.75</v>
      </c>
      <c r="G136" s="288">
        <v>30.61</v>
      </c>
      <c r="H136" s="276">
        <f t="shared" si="3"/>
        <v>30.75</v>
      </c>
    </row>
    <row r="137" spans="1:8" ht="16.5" customHeight="1" thickBot="1">
      <c r="A137" s="380">
        <v>28</v>
      </c>
      <c r="B137" s="66">
        <v>1</v>
      </c>
      <c r="C137" s="120">
        <v>55</v>
      </c>
      <c r="D137" s="118" t="str">
        <f>IF(přihlášky!$F$89="X",přihlášky!$E$89,přihlášky!$H$89)</f>
        <v>Krotký Václav</v>
      </c>
      <c r="E137" s="167" t="str">
        <f>přihlášky!C12</f>
        <v>ÚO Prachatice</v>
      </c>
      <c r="F137" s="289"/>
      <c r="G137" s="290"/>
      <c r="H137" s="276" t="str">
        <f t="shared" si="3"/>
        <v>diskval.</v>
      </c>
    </row>
    <row r="138" spans="1:8" ht="16.5" customHeight="1" thickBot="1">
      <c r="A138" s="411"/>
      <c r="B138" s="67">
        <v>2</v>
      </c>
      <c r="C138" s="20">
        <v>56</v>
      </c>
      <c r="D138" s="65" t="str">
        <f>IF(přihlášky!$F$102="X",přihlášky!$E$102,přihlášky!$H$102)</f>
        <v>Černovský Michal</v>
      </c>
      <c r="E138" s="168" t="str">
        <f>přihlášky!C13</f>
        <v>ÚO Strakonice</v>
      </c>
      <c r="F138" s="291"/>
      <c r="G138" s="292"/>
      <c r="H138" s="276" t="str">
        <f t="shared" si="3"/>
        <v>diskval.</v>
      </c>
    </row>
    <row r="139" spans="1:8" ht="16.5" customHeight="1" thickBot="1">
      <c r="A139" s="380">
        <v>29</v>
      </c>
      <c r="B139" s="66">
        <v>1</v>
      </c>
      <c r="C139" s="120">
        <v>57</v>
      </c>
      <c r="D139" s="118" t="str">
        <f>IF(přihlášky!$F$25="X",přihlášky!$E$25,přihlášky!$H$25)</f>
        <v>Böhm Matěj</v>
      </c>
      <c r="E139" s="167" t="str">
        <f>přihlášky!C7</f>
        <v>ÚO Český Krumlov</v>
      </c>
      <c r="F139" s="285">
        <v>34.68</v>
      </c>
      <c r="G139" s="286">
        <v>34.68</v>
      </c>
      <c r="H139" s="276">
        <f t="shared" si="3"/>
        <v>34.68</v>
      </c>
    </row>
    <row r="140" spans="1:8" ht="16.5" customHeight="1" thickBot="1">
      <c r="A140" s="411"/>
      <c r="B140" s="117">
        <v>2</v>
      </c>
      <c r="C140" s="187">
        <v>58</v>
      </c>
      <c r="D140" s="188" t="str">
        <f>IF(přihlášky!$F$38="X",přihlášky!$E$38,přihlášky!$H$38)</f>
        <v>Nestartuje</v>
      </c>
      <c r="E140" s="185" t="str">
        <f>přihlášky!C8</f>
        <v>ÚO Tábor</v>
      </c>
      <c r="F140" s="287"/>
      <c r="G140" s="288"/>
      <c r="H140" s="276" t="str">
        <f t="shared" si="3"/>
        <v>diskval.</v>
      </c>
    </row>
    <row r="141" spans="1:8" ht="16.5" customHeight="1" thickBot="1">
      <c r="A141" s="380">
        <v>30</v>
      </c>
      <c r="B141" s="66">
        <v>1</v>
      </c>
      <c r="C141" s="66">
        <v>59</v>
      </c>
      <c r="D141" s="118" t="str">
        <f>IF(přihlášky!$F$51="X",přihlášky!$E$51,přihlášky!$H$51)</f>
        <v>Nestartuje</v>
      </c>
      <c r="E141" s="167" t="str">
        <f>přihlášky!C9</f>
        <v>ÚO Písek</v>
      </c>
      <c r="F141" s="289"/>
      <c r="G141" s="290"/>
      <c r="H141" s="276" t="str">
        <f t="shared" si="3"/>
        <v>diskval.</v>
      </c>
    </row>
    <row r="142" spans="1:8" ht="16.5" customHeight="1" thickBot="1">
      <c r="A142" s="411"/>
      <c r="B142" s="67">
        <v>2</v>
      </c>
      <c r="C142" s="67">
        <v>60</v>
      </c>
      <c r="D142" s="65" t="str">
        <f>IF(přihlášky!$F$64="X",přihlášky!$E$64,přihlášky!$H$64)</f>
        <v>Nestartuje</v>
      </c>
      <c r="E142" s="168" t="str">
        <f>přihlášky!C10</f>
        <v>ÚO Jindřichův Hradec</v>
      </c>
      <c r="F142" s="291"/>
      <c r="G142" s="292"/>
      <c r="H142" s="276" t="str">
        <f t="shared" si="3"/>
        <v>diskval.</v>
      </c>
    </row>
    <row r="143" spans="1:8" ht="16.5" customHeight="1" thickBot="1">
      <c r="A143" s="380">
        <v>31</v>
      </c>
      <c r="B143" s="66">
        <v>1</v>
      </c>
      <c r="C143" s="190">
        <v>61</v>
      </c>
      <c r="D143" s="193" t="str">
        <f>IF(přihlášky!$F$77="X",přihlášky!$E$77,přihlášky!$H$77)</f>
        <v>Nestartuje</v>
      </c>
      <c r="E143" s="186" t="str">
        <f>přihlášky!C11</f>
        <v>ÚO České Budějovice</v>
      </c>
      <c r="F143" s="285"/>
      <c r="G143" s="286"/>
      <c r="H143" s="276" t="str">
        <f t="shared" si="3"/>
        <v>diskval.</v>
      </c>
    </row>
    <row r="144" spans="1:8" ht="16.5" customHeight="1" thickBot="1">
      <c r="A144" s="411"/>
      <c r="B144" s="67">
        <v>2</v>
      </c>
      <c r="C144" s="67">
        <v>62</v>
      </c>
      <c r="D144" s="65" t="s">
        <v>102</v>
      </c>
      <c r="E144" s="168" t="s">
        <v>47</v>
      </c>
      <c r="F144" s="287">
        <v>28.15</v>
      </c>
      <c r="G144" s="288">
        <v>28.18</v>
      </c>
      <c r="H144" s="276">
        <f t="shared" si="3"/>
        <v>28.18</v>
      </c>
    </row>
    <row r="145" spans="1:8" ht="16.5" customHeight="1" thickBot="1">
      <c r="A145" s="380">
        <v>32</v>
      </c>
      <c r="B145" s="190">
        <v>1</v>
      </c>
      <c r="C145" s="190">
        <v>63</v>
      </c>
      <c r="D145" s="192" t="str">
        <f>IF(přihlášky!$F$103="X",přihlášky!$E$103,přihlášky!$H$103)</f>
        <v>Stibor Jiří (věž jednotlivci)</v>
      </c>
      <c r="E145" s="186" t="str">
        <f>přihlášky!C13</f>
        <v>ÚO Strakonice</v>
      </c>
      <c r="F145" s="289"/>
      <c r="G145" s="290"/>
      <c r="H145" s="276" t="str">
        <f t="shared" si="3"/>
        <v>diskval.</v>
      </c>
    </row>
    <row r="146" spans="1:8" ht="16.5" customHeight="1" thickBot="1">
      <c r="A146" s="411"/>
      <c r="B146" s="67">
        <v>2</v>
      </c>
      <c r="C146" s="67">
        <v>64</v>
      </c>
      <c r="D146" s="65" t="s">
        <v>103</v>
      </c>
      <c r="E146" s="168" t="s">
        <v>47</v>
      </c>
      <c r="F146" s="291">
        <v>30.62</v>
      </c>
      <c r="G146" s="292">
        <v>29.8</v>
      </c>
      <c r="H146" s="276">
        <f t="shared" si="3"/>
        <v>30.62</v>
      </c>
    </row>
    <row r="147" spans="1:8" ht="16.5" customHeight="1" thickBot="1">
      <c r="A147" s="380">
        <v>33</v>
      </c>
      <c r="B147" s="66">
        <v>1</v>
      </c>
      <c r="C147" s="120">
        <v>65</v>
      </c>
      <c r="D147" s="118" t="str">
        <f>IF(přihlášky!$F$39="X",přihlášky!$E$39,přihlášky!$H$39)</f>
        <v>Nestartuje</v>
      </c>
      <c r="E147" s="167" t="str">
        <f>přihlášky!C8</f>
        <v>ÚO Tábor</v>
      </c>
      <c r="F147" s="285"/>
      <c r="G147" s="286"/>
      <c r="H147" s="276" t="str">
        <f t="shared" si="3"/>
        <v>diskval.</v>
      </c>
    </row>
    <row r="148" spans="1:8" ht="16.5" customHeight="1" thickBot="1">
      <c r="A148" s="411"/>
      <c r="B148" s="67">
        <v>2</v>
      </c>
      <c r="C148" s="20">
        <v>66</v>
      </c>
      <c r="D148" s="65" t="str">
        <f>IF(přihlášky!$F$52="X",přihlášky!$E$52,přihlášky!$H$52)</f>
        <v>Motejzík Martin</v>
      </c>
      <c r="E148" s="168" t="str">
        <f>přihlášky!C9</f>
        <v>ÚO Písek</v>
      </c>
      <c r="F148" s="291">
        <v>20.53</v>
      </c>
      <c r="G148" s="292">
        <v>20.46</v>
      </c>
      <c r="H148" s="276">
        <f t="shared" si="3"/>
        <v>20.53</v>
      </c>
    </row>
    <row r="149" spans="1:8" ht="16.5" hidden="1" customHeight="1">
      <c r="A149" s="409">
        <v>34</v>
      </c>
      <c r="B149" s="190">
        <v>1</v>
      </c>
      <c r="C149" s="189">
        <v>67</v>
      </c>
      <c r="D149" s="192" t="str">
        <f>IF(přihlášky!$F$65="X",přihlášky!$E$65,přihlášky!$H$65)</f>
        <v>Nestartuje</v>
      </c>
      <c r="E149" s="186" t="str">
        <f>přihlášky!C10</f>
        <v>ÚO Jindřichův Hradec</v>
      </c>
      <c r="F149" s="294"/>
      <c r="G149" s="294"/>
      <c r="H149" s="276" t="str">
        <f t="shared" si="3"/>
        <v>diskval.</v>
      </c>
    </row>
    <row r="150" spans="1:8" ht="16.5" hidden="1" customHeight="1" thickBot="1">
      <c r="A150" s="411"/>
      <c r="B150" s="67">
        <v>2</v>
      </c>
      <c r="C150" s="20">
        <v>68</v>
      </c>
      <c r="D150" s="65" t="str">
        <f>IF(přihlášky!$F$78="X",přihlášky!$E$78,přihlášky!$H$78)</f>
        <v>Nestartuje</v>
      </c>
      <c r="E150" s="168" t="str">
        <f>přihlášky!C11</f>
        <v>ÚO České Budějovice</v>
      </c>
      <c r="F150" s="295"/>
      <c r="G150" s="295"/>
      <c r="H150" s="276" t="str">
        <f t="shared" si="3"/>
        <v>diskval.</v>
      </c>
    </row>
    <row r="151" spans="1:8" ht="16.5" hidden="1" customHeight="1">
      <c r="A151" s="380">
        <v>35</v>
      </c>
      <c r="B151" s="66">
        <v>1</v>
      </c>
      <c r="C151" s="120">
        <v>69</v>
      </c>
      <c r="D151" s="118" t="str">
        <f>IF(přihlášky!$F$91="X",přihlášky!$E$91,přihlášky!$H$91)</f>
        <v>Nestartuje</v>
      </c>
      <c r="E151" s="167" t="str">
        <f>přihlášky!C12</f>
        <v>ÚO Prachatice</v>
      </c>
      <c r="F151" s="294"/>
      <c r="G151" s="294"/>
      <c r="H151" s="276" t="str">
        <f t="shared" si="3"/>
        <v>diskval.</v>
      </c>
    </row>
    <row r="152" spans="1:8" ht="16.5" hidden="1" customHeight="1" thickBot="1">
      <c r="A152" s="411"/>
      <c r="B152" s="67">
        <v>2</v>
      </c>
      <c r="C152" s="20">
        <v>70</v>
      </c>
      <c r="D152" s="65" t="str">
        <f>IF(přihlášky!$F$104="X",přihlášky!$E$104,přihlášky!$H$104)</f>
        <v>Krupka Luboš (věž jednotlivci)</v>
      </c>
      <c r="E152" s="168" t="str">
        <f>přihlášky!C13</f>
        <v>ÚO Strakonice</v>
      </c>
      <c r="F152" s="296"/>
      <c r="G152" s="296"/>
      <c r="H152" s="276" t="str">
        <f t="shared" si="3"/>
        <v>diskval.</v>
      </c>
    </row>
    <row r="153" spans="1:8">
      <c r="A153" s="374" t="s">
        <v>17</v>
      </c>
      <c r="B153" s="375"/>
      <c r="C153" s="375"/>
      <c r="D153" s="375"/>
      <c r="E153" s="375"/>
      <c r="F153" s="375"/>
      <c r="G153" s="375"/>
      <c r="H153" s="376"/>
    </row>
    <row r="154" spans="1:8" ht="16.5" thickBot="1">
      <c r="A154" s="406"/>
      <c r="B154" s="386"/>
      <c r="C154" s="386"/>
      <c r="D154" s="386"/>
      <c r="E154" s="386"/>
      <c r="F154" s="386"/>
      <c r="G154" s="386"/>
      <c r="H154" s="407"/>
    </row>
    <row r="155" spans="1:8" ht="29.25" thickBot="1">
      <c r="A155" s="245" t="s">
        <v>14</v>
      </c>
      <c r="B155" s="142" t="s">
        <v>13</v>
      </c>
      <c r="C155" s="143" t="s">
        <v>10</v>
      </c>
      <c r="D155" s="117" t="s">
        <v>0</v>
      </c>
      <c r="E155" s="144" t="s">
        <v>2</v>
      </c>
      <c r="F155" s="298" t="s">
        <v>135</v>
      </c>
      <c r="G155" s="298" t="s">
        <v>136</v>
      </c>
      <c r="H155" s="298" t="s">
        <v>62</v>
      </c>
    </row>
    <row r="156" spans="1:8" ht="16.5" thickBot="1">
      <c r="A156" s="380">
        <v>1</v>
      </c>
      <c r="B156" s="66">
        <v>1</v>
      </c>
      <c r="C156" s="66">
        <v>1</v>
      </c>
      <c r="D156" s="139" t="str">
        <f>IF(přihlášky!$G$17="X",přihlášky!$E$17,přihlášky!H169)</f>
        <v>Klíma Miloslav</v>
      </c>
      <c r="E156" s="98" t="str">
        <f>přihlášky!C7</f>
        <v>ÚO Český Krumlov</v>
      </c>
      <c r="F156" s="299">
        <v>20.010000000000002</v>
      </c>
      <c r="G156" s="299">
        <v>19.64</v>
      </c>
      <c r="H156" s="300">
        <f>IF(AND(F156=0,G156=0),"diskval.",IF(AND(F156&gt;0,G156&gt;0),MAX(F156:G156),IF(F156&gt;0,F156,G156)))</f>
        <v>20.010000000000002</v>
      </c>
    </row>
    <row r="157" spans="1:8" ht="16.5" thickBot="1">
      <c r="A157" s="409"/>
      <c r="B157" s="195">
        <v>2</v>
      </c>
      <c r="C157" s="195">
        <v>2</v>
      </c>
      <c r="D157" s="152" t="str">
        <f>IF(přihlášky!$G$30="X",přihlášky!$E$30,přihlášky!$H$30)</f>
        <v>Janovský Martin</v>
      </c>
      <c r="E157" s="197" t="str">
        <f>přihlášky!C8</f>
        <v>ÚO Tábor</v>
      </c>
      <c r="F157" s="301">
        <v>21.92</v>
      </c>
      <c r="G157" s="301">
        <v>21.82</v>
      </c>
      <c r="H157" s="300">
        <f t="shared" ref="H157:H191" si="4">IF(AND(F157=0,G157=0),"diskval.",IF(AND(F157&gt;0,G157&gt;0),MAX(F157:G157),IF(F157&gt;0,F157,G157)))</f>
        <v>21.92</v>
      </c>
    </row>
    <row r="158" spans="1:8" ht="16.5" thickBot="1">
      <c r="A158" s="411"/>
      <c r="B158" s="67">
        <v>3</v>
      </c>
      <c r="C158" s="67">
        <v>3</v>
      </c>
      <c r="D158" s="140" t="str">
        <f>IF(přihlášky!$G$43="X",přihlášky!$E$43,přihlášky!$H$43)</f>
        <v>Král Radek</v>
      </c>
      <c r="E158" s="99" t="str">
        <f>přihlášky!C9</f>
        <v>ÚO Písek</v>
      </c>
      <c r="F158" s="303"/>
      <c r="G158" s="303"/>
      <c r="H158" s="300" t="str">
        <f t="shared" si="4"/>
        <v>diskval.</v>
      </c>
    </row>
    <row r="159" spans="1:8" ht="16.5" thickBot="1">
      <c r="A159" s="380">
        <v>2</v>
      </c>
      <c r="B159" s="66">
        <v>1</v>
      </c>
      <c r="C159" s="66">
        <v>4</v>
      </c>
      <c r="D159" s="139" t="str">
        <f>IF(přihlášky!$G$56="X",přihlášky!$E$56,přihlášky!$H$56)</f>
        <v>Šmíd Stanislav</v>
      </c>
      <c r="E159" s="98" t="str">
        <f>přihlášky!C10</f>
        <v>ÚO Jindřichův Hradec</v>
      </c>
      <c r="F159" s="299">
        <v>18.899999999999999</v>
      </c>
      <c r="G159" s="299">
        <v>18.59</v>
      </c>
      <c r="H159" s="300">
        <f t="shared" si="4"/>
        <v>18.899999999999999</v>
      </c>
    </row>
    <row r="160" spans="1:8" ht="16.5" thickBot="1">
      <c r="A160" s="409"/>
      <c r="B160" s="195">
        <v>2</v>
      </c>
      <c r="C160" s="195">
        <v>5</v>
      </c>
      <c r="D160" s="152" t="str">
        <f>IF(přihlášky!$G$69="X",přihlášky!$E$69,přihlášky!$H$69)</f>
        <v>Severa Marek</v>
      </c>
      <c r="E160" s="197" t="str">
        <f>přihlášky!C11</f>
        <v>ÚO České Budějovice</v>
      </c>
      <c r="F160" s="301">
        <v>19.600000000000001</v>
      </c>
      <c r="G160" s="301">
        <v>19.670000000000002</v>
      </c>
      <c r="H160" s="300">
        <f t="shared" si="4"/>
        <v>19.670000000000002</v>
      </c>
    </row>
    <row r="161" spans="1:9" ht="16.5" thickBot="1">
      <c r="A161" s="411"/>
      <c r="B161" s="67">
        <v>3</v>
      </c>
      <c r="C161" s="67">
        <v>6</v>
      </c>
      <c r="D161" s="140" t="str">
        <f>IF(přihlášky!$G$82="X",přihlášky!$E$82,přihlášky!$H$82)</f>
        <v>Cais Martin</v>
      </c>
      <c r="E161" s="99" t="str">
        <f>přihlášky!C12</f>
        <v>ÚO Prachatice</v>
      </c>
      <c r="F161" s="304">
        <v>20.059999999999999</v>
      </c>
      <c r="G161" s="304">
        <v>20.03</v>
      </c>
      <c r="H161" s="300">
        <f t="shared" si="4"/>
        <v>20.059999999999999</v>
      </c>
    </row>
    <row r="162" spans="1:9" ht="16.5" thickBot="1">
      <c r="A162" s="380">
        <v>3</v>
      </c>
      <c r="B162" s="66">
        <v>1</v>
      </c>
      <c r="C162" s="66">
        <v>7</v>
      </c>
      <c r="D162" s="139" t="str">
        <f>IF(přihlášky!$G$95="X",přihlášky!$E$95,přihlášky!$H$95)</f>
        <v>Muchl Vladimír</v>
      </c>
      <c r="E162" s="98" t="str">
        <f>přihlášky!C13</f>
        <v>ÚO Strakonice</v>
      </c>
      <c r="F162" s="306">
        <v>19.62</v>
      </c>
      <c r="G162" s="306">
        <v>20</v>
      </c>
      <c r="H162" s="300">
        <f t="shared" si="4"/>
        <v>20</v>
      </c>
    </row>
    <row r="163" spans="1:9" ht="16.5" thickBot="1">
      <c r="A163" s="409"/>
      <c r="B163" s="195">
        <v>2</v>
      </c>
      <c r="C163" s="195">
        <v>8</v>
      </c>
      <c r="D163" s="152" t="str">
        <f>IF(přihlášky!$G$18="X",přihlášky!$E$18,přihlášky!H170)</f>
        <v>Bartuška Jiří</v>
      </c>
      <c r="E163" s="197" t="str">
        <f>přihlášky!C7</f>
        <v>ÚO Český Krumlov</v>
      </c>
      <c r="F163" s="301"/>
      <c r="G163" s="301"/>
      <c r="H163" s="300" t="str">
        <f t="shared" si="4"/>
        <v>diskval.</v>
      </c>
    </row>
    <row r="164" spans="1:9" ht="16.5" thickBot="1">
      <c r="A164" s="411"/>
      <c r="B164" s="67">
        <v>3</v>
      </c>
      <c r="C164" s="67">
        <v>9</v>
      </c>
      <c r="D164" s="140" t="str">
        <f>IF(přihlášky!$G$31="X",přihlášky!$E$31,přihlášky!$H$31)</f>
        <v>Řezáč Milan</v>
      </c>
      <c r="E164" s="99" t="str">
        <f>přihlášky!C8</f>
        <v>ÚO Tábor</v>
      </c>
      <c r="F164" s="303">
        <v>20.41</v>
      </c>
      <c r="G164" s="303">
        <v>20.399999999999999</v>
      </c>
      <c r="H164" s="300">
        <f t="shared" si="4"/>
        <v>20.41</v>
      </c>
    </row>
    <row r="165" spans="1:9" ht="16.5" thickBot="1">
      <c r="A165" s="380">
        <v>4</v>
      </c>
      <c r="B165" s="66">
        <v>1</v>
      </c>
      <c r="C165" s="66">
        <v>10</v>
      </c>
      <c r="D165" s="139" t="str">
        <f>IF(přihlášky!$G$44="X",přihlášky!$E$44,přihlášky!$H$44)</f>
        <v>Píbal Jiří</v>
      </c>
      <c r="E165" s="98" t="str">
        <f>přihlášky!C9</f>
        <v>ÚO Písek</v>
      </c>
      <c r="F165" s="299"/>
      <c r="G165" s="299"/>
      <c r="H165" s="300" t="str">
        <f t="shared" si="4"/>
        <v>diskval.</v>
      </c>
    </row>
    <row r="166" spans="1:9" ht="16.5" thickBot="1">
      <c r="A166" s="409"/>
      <c r="B166" s="195">
        <v>2</v>
      </c>
      <c r="C166" s="195">
        <v>11</v>
      </c>
      <c r="D166" s="152" t="str">
        <f>IF(přihlášky!$G$57="X",přihlášky!$E$57,přihlášky!$H$57)</f>
        <v>Doktor Michal</v>
      </c>
      <c r="E166" s="197" t="str">
        <f>přihlášky!C10</f>
        <v>ÚO Jindřichův Hradec</v>
      </c>
      <c r="F166" s="301">
        <v>20.72</v>
      </c>
      <c r="G166" s="301">
        <v>20.65</v>
      </c>
      <c r="H166" s="300">
        <f t="shared" si="4"/>
        <v>20.72</v>
      </c>
    </row>
    <row r="167" spans="1:9" ht="16.5" thickBot="1">
      <c r="A167" s="411"/>
      <c r="B167" s="67">
        <v>3</v>
      </c>
      <c r="C167" s="67">
        <v>12</v>
      </c>
      <c r="D167" s="140" t="str">
        <f>IF(přihlášky!$G$70="X",přihlášky!$E$70,přihlášky!$H$70)</f>
        <v>Farka Pavel</v>
      </c>
      <c r="E167" s="99" t="str">
        <f>přihlášky!C11</f>
        <v>ÚO České Budějovice</v>
      </c>
      <c r="F167" s="304">
        <v>21.12</v>
      </c>
      <c r="G167" s="304">
        <v>21.15</v>
      </c>
      <c r="H167" s="300">
        <f t="shared" si="4"/>
        <v>21.15</v>
      </c>
    </row>
    <row r="168" spans="1:9" ht="16.5" thickBot="1">
      <c r="A168" s="380">
        <v>5</v>
      </c>
      <c r="B168" s="66">
        <v>1</v>
      </c>
      <c r="C168" s="66">
        <v>13</v>
      </c>
      <c r="D168" s="139" t="str">
        <f>IF(přihlášky!$G$83="X",přihlášky!$E$83,přihlášky!$H$83)</f>
        <v>Šustr Jiří</v>
      </c>
      <c r="E168" s="98" t="str">
        <f>přihlášky!C12</f>
        <v>ÚO Prachatice</v>
      </c>
      <c r="F168" s="306">
        <v>21.14</v>
      </c>
      <c r="G168" s="306">
        <v>21.17</v>
      </c>
      <c r="H168" s="300">
        <f t="shared" si="4"/>
        <v>21.17</v>
      </c>
    </row>
    <row r="169" spans="1:9" ht="16.5" thickBot="1">
      <c r="A169" s="409"/>
      <c r="B169" s="195">
        <v>2</v>
      </c>
      <c r="C169" s="195">
        <v>14</v>
      </c>
      <c r="D169" s="152" t="str">
        <f>IF(přihlášky!$G$96="X",přihlášky!$E$96,přihlášky!$H$96)</f>
        <v>Kreuz Jakub</v>
      </c>
      <c r="E169" s="197" t="str">
        <f>přihlášky!C13</f>
        <v>ÚO Strakonice</v>
      </c>
      <c r="F169" s="301">
        <v>20.53</v>
      </c>
      <c r="G169" s="301">
        <v>20.2</v>
      </c>
      <c r="H169" s="300">
        <f t="shared" si="4"/>
        <v>20.53</v>
      </c>
    </row>
    <row r="170" spans="1:9" ht="16.5" thickBot="1">
      <c r="A170" s="411"/>
      <c r="B170" s="67">
        <v>3</v>
      </c>
      <c r="C170" s="67">
        <v>15</v>
      </c>
      <c r="D170" s="140" t="str">
        <f>IF(přihlášky!$G$19="X",přihlášky!$E$19,přihlášky!$H$19)</f>
        <v>Klein Adolf</v>
      </c>
      <c r="E170" s="99" t="str">
        <f>přihlášky!C7</f>
        <v>ÚO Český Krumlov</v>
      </c>
      <c r="F170" s="303">
        <v>19.5</v>
      </c>
      <c r="G170" s="303">
        <v>19.77</v>
      </c>
      <c r="H170" s="300">
        <f t="shared" si="4"/>
        <v>19.77</v>
      </c>
    </row>
    <row r="171" spans="1:9" ht="16.5" thickBot="1">
      <c r="A171" s="394">
        <v>6</v>
      </c>
      <c r="B171" s="66">
        <v>1</v>
      </c>
      <c r="C171" s="66">
        <v>16</v>
      </c>
      <c r="D171" s="139" t="str">
        <f>IF(přihlášky!$G$32="X",přihlášky!$E$32,přihlášky!$H$32)</f>
        <v>Svatoň Petr</v>
      </c>
      <c r="E171" s="98" t="str">
        <f>přihlášky!C8</f>
        <v>ÚO Tábor</v>
      </c>
      <c r="F171" s="299"/>
      <c r="G171" s="299"/>
      <c r="H171" s="300" t="str">
        <f t="shared" si="4"/>
        <v>diskval.</v>
      </c>
      <c r="I171" s="29" t="s">
        <v>141</v>
      </c>
    </row>
    <row r="172" spans="1:9" ht="16.5" thickBot="1">
      <c r="A172" s="392"/>
      <c r="B172" s="195">
        <v>2</v>
      </c>
      <c r="C172" s="195">
        <v>17</v>
      </c>
      <c r="D172" s="152" t="str">
        <f>IF(přihlášky!$G$45="X",přihlášky!$E$45,přihlášky!$H$45)</f>
        <v>Trantina Karel</v>
      </c>
      <c r="E172" s="197" t="str">
        <f>přihlášky!C9</f>
        <v>ÚO Písek</v>
      </c>
      <c r="F172" s="301"/>
      <c r="G172" s="301"/>
      <c r="H172" s="300" t="str">
        <f t="shared" si="4"/>
        <v>diskval.</v>
      </c>
    </row>
    <row r="173" spans="1:9" ht="16.5" thickBot="1">
      <c r="A173" s="393"/>
      <c r="B173" s="67">
        <v>3</v>
      </c>
      <c r="C173" s="67">
        <v>18</v>
      </c>
      <c r="D173" s="140" t="str">
        <f>IF(přihlášky!$G$58="X",přihlášky!$E$58,přihlášky!$H$58)</f>
        <v>Janů Pavel</v>
      </c>
      <c r="E173" s="99" t="str">
        <f>přihlášky!C10</f>
        <v>ÚO Jindřichův Hradec</v>
      </c>
      <c r="F173" s="304"/>
      <c r="G173" s="304"/>
      <c r="H173" s="300" t="str">
        <f t="shared" si="4"/>
        <v>diskval.</v>
      </c>
    </row>
    <row r="174" spans="1:9" ht="16.5" thickBot="1">
      <c r="A174" s="380">
        <v>7</v>
      </c>
      <c r="B174" s="66">
        <v>1</v>
      </c>
      <c r="C174" s="66">
        <v>19</v>
      </c>
      <c r="D174" s="139" t="str">
        <f>IF(přihlášky!$G$71="X",přihlášky!$E$71,přihlášky!$H$71)</f>
        <v>Ježek Jan</v>
      </c>
      <c r="E174" s="98" t="str">
        <f>přihlášky!C11</f>
        <v>ÚO České Budějovice</v>
      </c>
      <c r="F174" s="306">
        <v>18.16</v>
      </c>
      <c r="G174" s="306">
        <v>18.13</v>
      </c>
      <c r="H174" s="300">
        <f t="shared" si="4"/>
        <v>18.16</v>
      </c>
    </row>
    <row r="175" spans="1:9" ht="16.5" thickBot="1">
      <c r="A175" s="409"/>
      <c r="B175" s="195">
        <v>2</v>
      </c>
      <c r="C175" s="195">
        <v>20</v>
      </c>
      <c r="D175" s="152" t="str">
        <f>IF(přihlášky!$G$84="X",přihlášky!$E$84,přihlášky!$H$84)</f>
        <v>Rosa Petr</v>
      </c>
      <c r="E175" s="197" t="str">
        <f>přihlášky!C12</f>
        <v>ÚO Prachatice</v>
      </c>
      <c r="F175" s="301"/>
      <c r="G175" s="301"/>
      <c r="H175" s="300" t="str">
        <f t="shared" si="4"/>
        <v>diskval.</v>
      </c>
    </row>
    <row r="176" spans="1:9" ht="16.5" thickBot="1">
      <c r="A176" s="411"/>
      <c r="B176" s="67">
        <v>3</v>
      </c>
      <c r="C176" s="67">
        <v>21</v>
      </c>
      <c r="D176" s="140" t="str">
        <f>IF(přihlášky!$G$97="X",přihlášky!$E$97,přihlášky!$H$97)</f>
        <v>Vaňač Aleš</v>
      </c>
      <c r="E176" s="99" t="str">
        <f>přihlášky!C13</f>
        <v>ÚO Strakonice</v>
      </c>
      <c r="F176" s="303">
        <v>19.84</v>
      </c>
      <c r="G176" s="303">
        <v>19.96</v>
      </c>
      <c r="H176" s="300">
        <f t="shared" si="4"/>
        <v>19.96</v>
      </c>
    </row>
    <row r="177" spans="1:8" ht="16.5" thickBot="1">
      <c r="A177" s="394">
        <v>8</v>
      </c>
      <c r="B177" s="66">
        <v>1</v>
      </c>
      <c r="C177" s="66">
        <v>22</v>
      </c>
      <c r="D177" s="139" t="str">
        <f>IF(přihlášky!$G$20="X",přihlášky!$E$20,přihlášky!$H$20)</f>
        <v>Šebest Dušan</v>
      </c>
      <c r="E177" s="98" t="str">
        <f>přihlášky!C7</f>
        <v>ÚO Český Krumlov</v>
      </c>
      <c r="F177" s="299">
        <v>21.56</v>
      </c>
      <c r="G177" s="299">
        <v>21.37</v>
      </c>
      <c r="H177" s="300">
        <f t="shared" si="4"/>
        <v>21.56</v>
      </c>
    </row>
    <row r="178" spans="1:8" ht="16.5" thickBot="1">
      <c r="A178" s="392"/>
      <c r="B178" s="195">
        <v>2</v>
      </c>
      <c r="C178" s="195">
        <v>23</v>
      </c>
      <c r="D178" s="152" t="str">
        <f>IF(přihlášky!$G$33="X",přihlášky!$E$33,přihlášky!$H$33)</f>
        <v>Brožek Josef</v>
      </c>
      <c r="E178" s="197" t="str">
        <f>přihlášky!C8</f>
        <v>ÚO Tábor</v>
      </c>
      <c r="F178" s="301">
        <v>22.53</v>
      </c>
      <c r="G178" s="301">
        <v>22.46</v>
      </c>
      <c r="H178" s="300">
        <f t="shared" si="4"/>
        <v>22.53</v>
      </c>
    </row>
    <row r="179" spans="1:8" ht="16.5" thickBot="1">
      <c r="A179" s="393"/>
      <c r="B179" s="67">
        <v>3</v>
      </c>
      <c r="C179" s="67">
        <v>24</v>
      </c>
      <c r="D179" s="140" t="str">
        <f>IF(přihlášky!$G$46="X",přihlášky!$E$46,přihlášky!$H$46)</f>
        <v>Nestartuje</v>
      </c>
      <c r="E179" s="99" t="str">
        <f>přihlášky!C9</f>
        <v>ÚO Písek</v>
      </c>
      <c r="F179" s="304"/>
      <c r="G179" s="304"/>
      <c r="H179" s="300" t="str">
        <f t="shared" si="4"/>
        <v>diskval.</v>
      </c>
    </row>
    <row r="180" spans="1:8" ht="16.5" thickBot="1">
      <c r="A180" s="380">
        <v>9</v>
      </c>
      <c r="B180" s="66">
        <v>1</v>
      </c>
      <c r="C180" s="66">
        <v>25</v>
      </c>
      <c r="D180" s="139" t="str">
        <f>IF(přihlášky!$G$59="X",přihlášky!$E$59,přihlášky!$H$59)</f>
        <v>Nestartuje</v>
      </c>
      <c r="E180" s="98" t="str">
        <f>přihlášky!C10</f>
        <v>ÚO Jindřichův Hradec</v>
      </c>
      <c r="F180" s="306"/>
      <c r="G180" s="306"/>
      <c r="H180" s="300" t="str">
        <f t="shared" si="4"/>
        <v>diskval.</v>
      </c>
    </row>
    <row r="181" spans="1:8" ht="16.5" thickBot="1">
      <c r="A181" s="409"/>
      <c r="B181" s="195">
        <v>2</v>
      </c>
      <c r="C181" s="195">
        <v>26</v>
      </c>
      <c r="D181" s="152" t="str">
        <f>IF(přihlášky!$G$72="X",přihlášky!$E$72,přihlášky!$H$72)</f>
        <v>Měřička Michal</v>
      </c>
      <c r="E181" s="197" t="str">
        <f>přihlášky!C11</f>
        <v>ÚO České Budějovice</v>
      </c>
      <c r="F181" s="301">
        <v>19.52</v>
      </c>
      <c r="G181" s="301">
        <v>19.54</v>
      </c>
      <c r="H181" s="300">
        <f t="shared" si="4"/>
        <v>19.54</v>
      </c>
    </row>
    <row r="182" spans="1:8" ht="16.5" thickBot="1">
      <c r="A182" s="411"/>
      <c r="B182" s="67">
        <v>3</v>
      </c>
      <c r="C182" s="67">
        <v>27</v>
      </c>
      <c r="D182" s="140" t="str">
        <f>IF(přihlášky!$G$85="X",přihlášky!$E$85,přihlášky!$H$85)</f>
        <v>Kacetl Vít</v>
      </c>
      <c r="E182" s="99" t="str">
        <f>přihlášky!C12</f>
        <v>ÚO Prachatice</v>
      </c>
      <c r="F182" s="303">
        <v>21.94</v>
      </c>
      <c r="G182" s="303">
        <v>22.12</v>
      </c>
      <c r="H182" s="300">
        <f t="shared" si="4"/>
        <v>22.12</v>
      </c>
    </row>
    <row r="183" spans="1:8" ht="16.5" thickBot="1">
      <c r="A183" s="394">
        <v>10</v>
      </c>
      <c r="B183" s="66">
        <v>1</v>
      </c>
      <c r="C183" s="66">
        <v>28</v>
      </c>
      <c r="D183" s="139" t="str">
        <f>IF(přihlášky!$G$98="X",přihlášky!$E$98,přihlášky!$H$98)</f>
        <v>Habich Michal</v>
      </c>
      <c r="E183" s="98" t="str">
        <f>přihlášky!C13</f>
        <v>ÚO Strakonice</v>
      </c>
      <c r="F183" s="299">
        <v>21.22</v>
      </c>
      <c r="G183" s="299">
        <v>21.58</v>
      </c>
      <c r="H183" s="300">
        <f t="shared" si="4"/>
        <v>21.58</v>
      </c>
    </row>
    <row r="184" spans="1:8" ht="16.5" thickBot="1">
      <c r="A184" s="392"/>
      <c r="B184" s="195">
        <v>2</v>
      </c>
      <c r="C184" s="195">
        <v>29</v>
      </c>
      <c r="D184" s="152" t="str">
        <f>IF(přihlášky!$G$21="X",přihlášky!$E$21,přihlášky!$H$21)</f>
        <v>Kačer Zdeněk</v>
      </c>
      <c r="E184" s="197" t="str">
        <f>přihlášky!C7</f>
        <v>ÚO Český Krumlov</v>
      </c>
      <c r="F184" s="301"/>
      <c r="G184" s="301"/>
      <c r="H184" s="300" t="str">
        <f t="shared" si="4"/>
        <v>diskval.</v>
      </c>
    </row>
    <row r="185" spans="1:8" ht="16.5" thickBot="1">
      <c r="A185" s="393"/>
      <c r="B185" s="67">
        <v>3</v>
      </c>
      <c r="C185" s="67">
        <v>30</v>
      </c>
      <c r="D185" s="140" t="str">
        <f>IF(přihlášky!$G$34="X",přihlášky!$E$34,přihlášky!$H$34)</f>
        <v>Podzimek Michal</v>
      </c>
      <c r="E185" s="99" t="str">
        <f>přihlášky!C8</f>
        <v>ÚO Tábor</v>
      </c>
      <c r="F185" s="304">
        <v>21.56</v>
      </c>
      <c r="G185" s="304">
        <v>21.62</v>
      </c>
      <c r="H185" s="300">
        <f t="shared" si="4"/>
        <v>21.62</v>
      </c>
    </row>
    <row r="186" spans="1:8" ht="16.5" thickBot="1">
      <c r="A186" s="380">
        <v>11</v>
      </c>
      <c r="B186" s="66">
        <v>1</v>
      </c>
      <c r="C186" s="66">
        <v>31</v>
      </c>
      <c r="D186" s="139" t="str">
        <f>IF(přihlášky!$G$47="X",přihlášky!$E$47,přihlášky!$H$47)</f>
        <v>Šťastný Ladislav</v>
      </c>
      <c r="E186" s="98" t="str">
        <f>přihlášky!C9</f>
        <v>ÚO Písek</v>
      </c>
      <c r="F186" s="306"/>
      <c r="G186" s="306"/>
      <c r="H186" s="300" t="str">
        <f t="shared" si="4"/>
        <v>diskval.</v>
      </c>
    </row>
    <row r="187" spans="1:8" ht="16.5" thickBot="1">
      <c r="A187" s="409"/>
      <c r="B187" s="195">
        <v>2</v>
      </c>
      <c r="C187" s="195">
        <v>32</v>
      </c>
      <c r="D187" s="152" t="str">
        <f>IF(přihlášky!$G$60="X",přihlášky!$E$60,přihlášky!$H$60)</f>
        <v>Kučera Jan</v>
      </c>
      <c r="E187" s="197" t="str">
        <f>přihlášky!C10</f>
        <v>ÚO Jindřichův Hradec</v>
      </c>
      <c r="F187" s="301">
        <v>18.260000000000002</v>
      </c>
      <c r="G187" s="301">
        <v>18.149999999999999</v>
      </c>
      <c r="H187" s="300">
        <f t="shared" si="4"/>
        <v>18.260000000000002</v>
      </c>
    </row>
    <row r="188" spans="1:8" ht="16.5" thickBot="1">
      <c r="A188" s="411"/>
      <c r="B188" s="67">
        <v>3</v>
      </c>
      <c r="C188" s="67">
        <v>33</v>
      </c>
      <c r="D188" s="140" t="str">
        <f>IF(přihlášky!$G$73="X",přihlášky!$E$73,přihlášky!$H$73)</f>
        <v>Čada Milan</v>
      </c>
      <c r="E188" s="99" t="str">
        <f>přihlášky!C11</f>
        <v>ÚO České Budějovice</v>
      </c>
      <c r="F188" s="303">
        <v>18.54</v>
      </c>
      <c r="G188" s="303">
        <v>18.600000000000001</v>
      </c>
      <c r="H188" s="300">
        <f t="shared" si="4"/>
        <v>18.600000000000001</v>
      </c>
    </row>
    <row r="189" spans="1:8" ht="16.5" thickBot="1">
      <c r="A189" s="394">
        <v>12</v>
      </c>
      <c r="B189" s="66">
        <v>1</v>
      </c>
      <c r="C189" s="66">
        <v>34</v>
      </c>
      <c r="D189" s="139" t="str">
        <f>IF(přihlášky!$G$86="X",přihlášky!$E$86,přihlášky!$H$86)</f>
        <v>Študlar Petr</v>
      </c>
      <c r="E189" s="98" t="str">
        <f>přihlášky!C12</f>
        <v>ÚO Prachatice</v>
      </c>
      <c r="F189" s="299">
        <v>22.06</v>
      </c>
      <c r="G189" s="299">
        <v>21.99</v>
      </c>
      <c r="H189" s="300">
        <f t="shared" si="4"/>
        <v>22.06</v>
      </c>
    </row>
    <row r="190" spans="1:8" ht="16.5" thickBot="1">
      <c r="A190" s="392"/>
      <c r="B190" s="195">
        <v>2</v>
      </c>
      <c r="C190" s="195">
        <v>35</v>
      </c>
      <c r="D190" s="152" t="str">
        <f>IF(přihlášky!$G$99="X",přihlášky!$E$99,přihlášky!$H$99)</f>
        <v>Suchopár Jiří</v>
      </c>
      <c r="E190" s="197" t="str">
        <f>přihlášky!C13</f>
        <v>ÚO Strakonice</v>
      </c>
      <c r="F190" s="301">
        <v>21.37</v>
      </c>
      <c r="G190" s="301">
        <v>21.2</v>
      </c>
      <c r="H190" s="300">
        <f t="shared" si="4"/>
        <v>21.37</v>
      </c>
    </row>
    <row r="191" spans="1:8" ht="16.5" thickBot="1">
      <c r="A191" s="393"/>
      <c r="B191" s="67">
        <v>3</v>
      </c>
      <c r="C191" s="67">
        <v>36</v>
      </c>
      <c r="D191" s="140" t="str">
        <f>IF(přihlášky!$G$22="X",přihlášky!$E$22,přihlášky!$H$22)</f>
        <v>Dvořák Petr</v>
      </c>
      <c r="E191" s="99" t="str">
        <f>přihlášky!C7</f>
        <v>ÚO Český Krumlov</v>
      </c>
      <c r="F191" s="304">
        <v>22.94</v>
      </c>
      <c r="G191" s="304">
        <v>22.94</v>
      </c>
      <c r="H191" s="300">
        <f t="shared" si="4"/>
        <v>22.94</v>
      </c>
    </row>
    <row r="192" spans="1:8">
      <c r="A192" s="374" t="s">
        <v>17</v>
      </c>
      <c r="B192" s="375"/>
      <c r="C192" s="375"/>
      <c r="D192" s="375"/>
      <c r="E192" s="375"/>
      <c r="F192" s="375"/>
      <c r="G192" s="375"/>
      <c r="H192" s="376"/>
    </row>
    <row r="193" spans="1:8" ht="16.5" thickBot="1">
      <c r="A193" s="377"/>
      <c r="B193" s="378"/>
      <c r="C193" s="378"/>
      <c r="D193" s="378"/>
      <c r="E193" s="378"/>
      <c r="F193" s="378"/>
      <c r="G193" s="378"/>
      <c r="H193" s="379"/>
    </row>
    <row r="194" spans="1:8" ht="29.25" thickBot="1">
      <c r="A194" s="116" t="s">
        <v>14</v>
      </c>
      <c r="B194" s="121" t="s">
        <v>13</v>
      </c>
      <c r="C194" s="122" t="s">
        <v>10</v>
      </c>
      <c r="D194" s="123" t="s">
        <v>0</v>
      </c>
      <c r="E194" s="124" t="s">
        <v>2</v>
      </c>
      <c r="F194" s="298" t="s">
        <v>135</v>
      </c>
      <c r="G194" s="298" t="s">
        <v>136</v>
      </c>
      <c r="H194" s="298" t="s">
        <v>62</v>
      </c>
    </row>
    <row r="195" spans="1:8" ht="16.5" thickBot="1">
      <c r="A195" s="394">
        <v>13</v>
      </c>
      <c r="B195" s="66">
        <v>1</v>
      </c>
      <c r="C195" s="66">
        <v>37</v>
      </c>
      <c r="D195" s="139" t="str">
        <f>IF(přihlášky!$G$35="X",přihlášky!$E$35,přihlášky!$H$35)</f>
        <v>Novák Tomáš</v>
      </c>
      <c r="E195" s="98" t="str">
        <f>přihlášky!C8</f>
        <v>ÚO Tábor</v>
      </c>
      <c r="F195" s="299">
        <v>19.07</v>
      </c>
      <c r="G195" s="299">
        <v>18.95</v>
      </c>
      <c r="H195" s="300">
        <f>IF(AND(F195=0,G195=0),"diskval.",IF(AND(F195&gt;0,G195&gt;0),MAX(F195:G195),IF(F195&gt;0,F195,G195)))</f>
        <v>19.07</v>
      </c>
    </row>
    <row r="196" spans="1:8" ht="16.5" thickBot="1">
      <c r="A196" s="392"/>
      <c r="B196" s="195">
        <v>2</v>
      </c>
      <c r="C196" s="195">
        <v>38</v>
      </c>
      <c r="D196" s="153" t="str">
        <f>IF(přihlášky!$G$48="X",přihlášky!$E$48,přihlášky!$H$48)</f>
        <v>Brož Lukáš</v>
      </c>
      <c r="E196" s="197" t="str">
        <f>přihlášky!C9</f>
        <v>ÚO Písek</v>
      </c>
      <c r="F196" s="301">
        <v>20.329999999999998</v>
      </c>
      <c r="G196" s="301">
        <v>20.5</v>
      </c>
      <c r="H196" s="300">
        <f t="shared" ref="H196:H224" si="5">IF(AND(F196=0,G196=0),"diskval.",IF(AND(F196&gt;0,G196&gt;0),MAX(F196:G196),IF(F196&gt;0,F196,G196)))</f>
        <v>20.5</v>
      </c>
    </row>
    <row r="197" spans="1:8" ht="16.5" thickBot="1">
      <c r="A197" s="393"/>
      <c r="B197" s="67">
        <v>3</v>
      </c>
      <c r="C197" s="67">
        <v>39</v>
      </c>
      <c r="D197" s="65" t="str">
        <f>IF(přihlášky!$G$61="X",přihlášky!$E$61,přihlášky!$H$61)</f>
        <v>Šenkýř Marek</v>
      </c>
      <c r="E197" s="99" t="str">
        <f>přihlášky!C10</f>
        <v>ÚO Jindřichův Hradec</v>
      </c>
      <c r="F197" s="304"/>
      <c r="G197" s="304"/>
      <c r="H197" s="300" t="str">
        <f t="shared" si="5"/>
        <v>diskval.</v>
      </c>
    </row>
    <row r="198" spans="1:8" ht="16.5" thickBot="1">
      <c r="A198" s="394">
        <v>14</v>
      </c>
      <c r="B198" s="190">
        <v>1</v>
      </c>
      <c r="C198" s="190">
        <v>40</v>
      </c>
      <c r="D198" s="192" t="str">
        <f>IF(přihlášky!$G$74="X",přihlášky!$E$74,přihlášky!$H$74)</f>
        <v>Klimeš Miroslav</v>
      </c>
      <c r="E198" s="194" t="str">
        <f>přihlášky!C11</f>
        <v>ÚO České Budějovice</v>
      </c>
      <c r="F198" s="306"/>
      <c r="G198" s="306"/>
      <c r="H198" s="300" t="str">
        <f t="shared" si="5"/>
        <v>diskval.</v>
      </c>
    </row>
    <row r="199" spans="1:8" ht="16.5" thickBot="1">
      <c r="A199" s="392"/>
      <c r="B199" s="195">
        <v>2</v>
      </c>
      <c r="C199" s="195">
        <v>41</v>
      </c>
      <c r="D199" s="153" t="str">
        <f>IF(přihlášky!$G$87="X",přihlášky!$E$87,přihlášky!$H$87)</f>
        <v>Uhlíř Josef</v>
      </c>
      <c r="E199" s="197" t="str">
        <f>přihlášky!C12</f>
        <v>ÚO Prachatice</v>
      </c>
      <c r="F199" s="301">
        <v>21.78</v>
      </c>
      <c r="G199" s="301">
        <v>21.28</v>
      </c>
      <c r="H199" s="300">
        <f t="shared" si="5"/>
        <v>21.78</v>
      </c>
    </row>
    <row r="200" spans="1:8" ht="16.5" thickBot="1">
      <c r="A200" s="393"/>
      <c r="B200" s="117">
        <v>3</v>
      </c>
      <c r="C200" s="117">
        <v>42</v>
      </c>
      <c r="D200" s="188" t="str">
        <f>IF(přihlášky!$G$100="X",přihlášky!$E$100,přihlášky!$H$100)</f>
        <v>Pěnča Ivan</v>
      </c>
      <c r="E200" s="191" t="str">
        <f>přihlášky!C13</f>
        <v>ÚO Strakonice</v>
      </c>
      <c r="F200" s="303">
        <v>17.440000000000001</v>
      </c>
      <c r="G200" s="303">
        <v>17.25</v>
      </c>
      <c r="H200" s="300">
        <f t="shared" si="5"/>
        <v>17.440000000000001</v>
      </c>
    </row>
    <row r="201" spans="1:8" ht="16.5" thickBot="1">
      <c r="A201" s="394">
        <v>15</v>
      </c>
      <c r="B201" s="66">
        <v>1</v>
      </c>
      <c r="C201" s="66">
        <v>43</v>
      </c>
      <c r="D201" s="118" t="str">
        <f>IF(přihlášky!$G$23="X",přihlášky!$E$23,přihlášky!$H$23)</f>
        <v>Smolík Jakub</v>
      </c>
      <c r="E201" s="98" t="str">
        <f>přihlášky!C7</f>
        <v>ÚO Český Krumlov</v>
      </c>
      <c r="F201" s="299">
        <v>20.100000000000001</v>
      </c>
      <c r="G201" s="299">
        <v>19.97</v>
      </c>
      <c r="H201" s="300">
        <f t="shared" si="5"/>
        <v>20.100000000000001</v>
      </c>
    </row>
    <row r="202" spans="1:8" ht="16.5" thickBot="1">
      <c r="A202" s="392"/>
      <c r="B202" s="195">
        <v>2</v>
      </c>
      <c r="C202" s="195">
        <v>44</v>
      </c>
      <c r="D202" s="153" t="str">
        <f>IF(přihlášky!$G$36="X",přihlášky!$E$36,přihlášky!$H$36)</f>
        <v>Fišer Ondřej</v>
      </c>
      <c r="E202" s="197" t="str">
        <f>přihlášky!C8</f>
        <v>ÚO Tábor</v>
      </c>
      <c r="F202" s="301">
        <v>21.75</v>
      </c>
      <c r="G202" s="301">
        <v>21.77</v>
      </c>
      <c r="H202" s="300">
        <f t="shared" si="5"/>
        <v>21.77</v>
      </c>
    </row>
    <row r="203" spans="1:8" ht="16.5" thickBot="1">
      <c r="A203" s="393"/>
      <c r="B203" s="67">
        <v>3</v>
      </c>
      <c r="C203" s="67">
        <v>45</v>
      </c>
      <c r="D203" s="65" t="str">
        <f>IF(přihlášky!$G$49="X",přihlášky!$E$49,přihlášky!$H$49)</f>
        <v>Novotný Tomáš</v>
      </c>
      <c r="E203" s="99" t="str">
        <f>přihlášky!C9</f>
        <v>ÚO Písek</v>
      </c>
      <c r="F203" s="304">
        <v>21.99</v>
      </c>
      <c r="G203" s="304">
        <v>21.82</v>
      </c>
      <c r="H203" s="300">
        <f t="shared" si="5"/>
        <v>21.99</v>
      </c>
    </row>
    <row r="204" spans="1:8" ht="16.5" thickBot="1">
      <c r="A204" s="394">
        <v>16</v>
      </c>
      <c r="B204" s="190">
        <v>1</v>
      </c>
      <c r="C204" s="190">
        <v>46</v>
      </c>
      <c r="D204" s="192" t="str">
        <f>IF(přihlášky!$G$62="X",přihlášky!$E$62,přihlášky!$H$62)</f>
        <v>Bašta Vojtěch</v>
      </c>
      <c r="E204" s="194" t="str">
        <f>přihlášky!C10</f>
        <v>ÚO Jindřichův Hradec</v>
      </c>
      <c r="F204" s="306">
        <v>18.48</v>
      </c>
      <c r="G204" s="306">
        <v>18.29</v>
      </c>
      <c r="H204" s="300">
        <f t="shared" si="5"/>
        <v>18.48</v>
      </c>
    </row>
    <row r="205" spans="1:8" ht="16.5" thickBot="1">
      <c r="A205" s="392"/>
      <c r="B205" s="195">
        <v>2</v>
      </c>
      <c r="C205" s="195">
        <v>47</v>
      </c>
      <c r="D205" s="153" t="str">
        <f>IF(přihlášky!$G$75="X",přihlášky!$E$75,přihlášky!$H$75)</f>
        <v>Nestartuje</v>
      </c>
      <c r="E205" s="197" t="str">
        <f>přihlášky!C11</f>
        <v>ÚO České Budějovice</v>
      </c>
      <c r="F205" s="301"/>
      <c r="G205" s="301"/>
      <c r="H205" s="300" t="str">
        <f t="shared" si="5"/>
        <v>diskval.</v>
      </c>
    </row>
    <row r="206" spans="1:8" ht="16.5" thickBot="1">
      <c r="A206" s="393"/>
      <c r="B206" s="117">
        <v>3</v>
      </c>
      <c r="C206" s="117">
        <v>48</v>
      </c>
      <c r="D206" s="188" t="str">
        <f>IF(přihlášky!$G$88="X",přihlášky!$E$88,přihlášky!$H$88)</f>
        <v>Vozandych Petr</v>
      </c>
      <c r="E206" s="191" t="str">
        <f>přihlášky!C12</f>
        <v>ÚO Prachatice</v>
      </c>
      <c r="F206" s="303">
        <v>21.22</v>
      </c>
      <c r="G206" s="303">
        <v>21.23</v>
      </c>
      <c r="H206" s="300">
        <f t="shared" si="5"/>
        <v>21.23</v>
      </c>
    </row>
    <row r="207" spans="1:8" ht="16.5" thickBot="1">
      <c r="A207" s="394">
        <v>17</v>
      </c>
      <c r="B207" s="66">
        <v>1</v>
      </c>
      <c r="C207" s="66">
        <v>49</v>
      </c>
      <c r="D207" s="118" t="str">
        <f>IF(přihlášky!$G$101="X",přihlášky!$E$101,přihlášky!$H$101)</f>
        <v>Božka Martin</v>
      </c>
      <c r="E207" s="98" t="str">
        <f>přihlášky!C13</f>
        <v>ÚO Strakonice</v>
      </c>
      <c r="F207" s="299">
        <v>19.88</v>
      </c>
      <c r="G207" s="299">
        <v>19.93</v>
      </c>
      <c r="H207" s="300">
        <f t="shared" si="5"/>
        <v>19.93</v>
      </c>
    </row>
    <row r="208" spans="1:8" ht="16.5" thickBot="1">
      <c r="A208" s="392"/>
      <c r="B208" s="195">
        <v>2</v>
      </c>
      <c r="C208" s="195">
        <v>50</v>
      </c>
      <c r="D208" s="153" t="str">
        <f>IF(přihlášky!$G$24="X",přihlášky!$E$24,přihlášky!$H$24)</f>
        <v>Ottenschläger Václav</v>
      </c>
      <c r="E208" s="197" t="str">
        <f>přihlášky!C7</f>
        <v>ÚO Český Krumlov</v>
      </c>
      <c r="F208" s="301">
        <v>21.75</v>
      </c>
      <c r="G208" s="301">
        <v>21.71</v>
      </c>
      <c r="H208" s="300">
        <f t="shared" si="5"/>
        <v>21.75</v>
      </c>
    </row>
    <row r="209" spans="1:8" ht="16.5" thickBot="1">
      <c r="A209" s="393"/>
      <c r="B209" s="67">
        <v>3</v>
      </c>
      <c r="C209" s="67">
        <v>51</v>
      </c>
      <c r="D209" s="65" t="str">
        <f>IF(přihlášky!$G$37="X",přihlášky!$E$37,přihlášky!$H$37)</f>
        <v>Nestartuje</v>
      </c>
      <c r="E209" s="99" t="str">
        <f>přihlášky!C8</f>
        <v>ÚO Tábor</v>
      </c>
      <c r="F209" s="304"/>
      <c r="G209" s="304"/>
      <c r="H209" s="300" t="str">
        <f t="shared" si="5"/>
        <v>diskval.</v>
      </c>
    </row>
    <row r="210" spans="1:8" ht="16.5" thickBot="1">
      <c r="A210" s="394">
        <v>18</v>
      </c>
      <c r="B210" s="190">
        <v>1</v>
      </c>
      <c r="C210" s="190">
        <v>52</v>
      </c>
      <c r="D210" s="198" t="str">
        <f>IF(přihlášky!$G$50="X",přihlášky!$E$50,přihlášky!$H$50)</f>
        <v>Lučanský Patrik</v>
      </c>
      <c r="E210" s="194" t="str">
        <f>přihlášky!C9</f>
        <v>ÚO Písek</v>
      </c>
      <c r="F210" s="306">
        <v>20.55</v>
      </c>
      <c r="G210" s="306">
        <v>20.39</v>
      </c>
      <c r="H210" s="300">
        <f t="shared" si="5"/>
        <v>20.55</v>
      </c>
    </row>
    <row r="211" spans="1:8" ht="16.5" thickBot="1">
      <c r="A211" s="392"/>
      <c r="B211" s="195">
        <v>2</v>
      </c>
      <c r="C211" s="195">
        <v>53</v>
      </c>
      <c r="D211" s="153" t="str">
        <f>IF(přihlášky!$G$63="X",přihlášky!$E$63,přihlášky!$H$63)</f>
        <v>Huml Ondřej</v>
      </c>
      <c r="E211" s="197" t="str">
        <f>přihlášky!C10</f>
        <v>ÚO Jindřichův Hradec</v>
      </c>
      <c r="F211" s="301">
        <v>17.760000000000002</v>
      </c>
      <c r="G211" s="301">
        <v>17.91</v>
      </c>
      <c r="H211" s="300">
        <f t="shared" si="5"/>
        <v>17.91</v>
      </c>
    </row>
    <row r="212" spans="1:8" ht="16.5" thickBot="1">
      <c r="A212" s="393"/>
      <c r="B212" s="117">
        <v>3</v>
      </c>
      <c r="C212" s="117">
        <v>54</v>
      </c>
      <c r="D212" s="188" t="str">
        <f>IF(přihlášky!$G$76="X",přihlášky!$E$76,přihlášky!$H$76)</f>
        <v>Mikoláš Petr</v>
      </c>
      <c r="E212" s="191" t="str">
        <f>přihlášky!C11</f>
        <v>ÚO České Budějovice</v>
      </c>
      <c r="F212" s="303">
        <v>30.04</v>
      </c>
      <c r="G212" s="303">
        <v>30.11</v>
      </c>
      <c r="H212" s="300">
        <f t="shared" si="5"/>
        <v>30.11</v>
      </c>
    </row>
    <row r="213" spans="1:8" ht="16.5" thickBot="1">
      <c r="A213" s="394">
        <v>19</v>
      </c>
      <c r="B213" s="66">
        <v>1</v>
      </c>
      <c r="C213" s="66">
        <v>55</v>
      </c>
      <c r="D213" s="118" t="str">
        <f>IF(přihlášky!$G$89="X",přihlášky!$E$89,přihlášky!$H$89)</f>
        <v>Krotký Václav</v>
      </c>
      <c r="E213" s="98" t="str">
        <f>přihlášky!C12</f>
        <v>ÚO Prachatice</v>
      </c>
      <c r="F213" s="299">
        <v>19.57</v>
      </c>
      <c r="G213" s="299">
        <v>19.41</v>
      </c>
      <c r="H213" s="300">
        <f t="shared" si="5"/>
        <v>19.57</v>
      </c>
    </row>
    <row r="214" spans="1:8" ht="16.5" thickBot="1">
      <c r="A214" s="392"/>
      <c r="B214" s="195">
        <v>2</v>
      </c>
      <c r="C214" s="195">
        <v>56</v>
      </c>
      <c r="D214" s="153" t="str">
        <f>IF(přihlášky!$G$102="X",přihlášky!$E$102,přihlášky!$H$102)</f>
        <v>Nestartuje</v>
      </c>
      <c r="E214" s="197" t="str">
        <f>přihlášky!C13</f>
        <v>ÚO Strakonice</v>
      </c>
      <c r="F214" s="301"/>
      <c r="G214" s="301"/>
      <c r="H214" s="300" t="str">
        <f t="shared" si="5"/>
        <v>diskval.</v>
      </c>
    </row>
    <row r="215" spans="1:8" ht="16.5" thickBot="1">
      <c r="A215" s="393"/>
      <c r="B215" s="67">
        <v>3</v>
      </c>
      <c r="C215" s="67">
        <v>57</v>
      </c>
      <c r="D215" s="65" t="str">
        <f>IF(přihlášky!$G$25="X",přihlášky!$E$25,přihlášky!$H$25)</f>
        <v>Böhm Matěj</v>
      </c>
      <c r="E215" s="99" t="str">
        <f>přihlášky!C7</f>
        <v>ÚO Český Krumlov</v>
      </c>
      <c r="F215" s="304">
        <v>22.59</v>
      </c>
      <c r="G215" s="304">
        <v>22.63</v>
      </c>
      <c r="H215" s="300">
        <f t="shared" si="5"/>
        <v>22.63</v>
      </c>
    </row>
    <row r="216" spans="1:8" ht="16.5" thickBot="1">
      <c r="A216" s="394">
        <v>20</v>
      </c>
      <c r="B216" s="190">
        <v>1</v>
      </c>
      <c r="C216" s="190">
        <v>58</v>
      </c>
      <c r="D216" s="192" t="str">
        <f>IF(přihlášky!$G$38="X",přihlášky!$E$38,přihlášky!$H$38)</f>
        <v>Nestartuje</v>
      </c>
      <c r="E216" s="194" t="str">
        <f>přihlášky!C8</f>
        <v>ÚO Tábor</v>
      </c>
      <c r="F216" s="306"/>
      <c r="G216" s="306"/>
      <c r="H216" s="300" t="str">
        <f t="shared" si="5"/>
        <v>diskval.</v>
      </c>
    </row>
    <row r="217" spans="1:8" ht="16.5" thickBot="1">
      <c r="A217" s="392"/>
      <c r="B217" s="195">
        <v>2</v>
      </c>
      <c r="C217" s="195">
        <v>59</v>
      </c>
      <c r="D217" s="153" t="str">
        <f>IF(přihlášky!$G$51="X",přihlášky!$E$51,přihlášky!$H$51)</f>
        <v>Smrt Stanislav</v>
      </c>
      <c r="E217" s="197" t="str">
        <f>přihlášky!C9</f>
        <v>ÚO Písek</v>
      </c>
      <c r="F217" s="301"/>
      <c r="G217" s="301"/>
      <c r="H217" s="300" t="str">
        <f t="shared" si="5"/>
        <v>diskval.</v>
      </c>
    </row>
    <row r="218" spans="1:8" ht="16.5" thickBot="1">
      <c r="A218" s="393"/>
      <c r="B218" s="117">
        <v>3</v>
      </c>
      <c r="C218" s="117">
        <v>60</v>
      </c>
      <c r="D218" s="188" t="str">
        <f>IF(přihlášky!$G$64="X",přihlášky!$E$64,přihlášky!$H$64)</f>
        <v>Filip Petr</v>
      </c>
      <c r="E218" s="191" t="str">
        <f>přihlášky!C10</f>
        <v>ÚO Jindřichův Hradec</v>
      </c>
      <c r="F218" s="303">
        <v>20.25</v>
      </c>
      <c r="G218" s="303">
        <v>20.420000000000002</v>
      </c>
      <c r="H218" s="300">
        <f t="shared" si="5"/>
        <v>20.420000000000002</v>
      </c>
    </row>
    <row r="219" spans="1:8" ht="16.5" thickBot="1">
      <c r="A219" s="394">
        <v>21</v>
      </c>
      <c r="B219" s="66">
        <v>1</v>
      </c>
      <c r="C219" s="66">
        <v>61</v>
      </c>
      <c r="D219" s="141" t="str">
        <f>IF(přihlášky!$G$77="X",přihlášky!$E$77,přihlášky!$H$77)</f>
        <v>Hasík Juraj</v>
      </c>
      <c r="E219" s="98" t="str">
        <f>přihlášky!C11</f>
        <v>ÚO České Budějovice</v>
      </c>
      <c r="F219" s="299">
        <v>18.489999999999998</v>
      </c>
      <c r="G219" s="299">
        <v>18.63</v>
      </c>
      <c r="H219" s="300">
        <f t="shared" si="5"/>
        <v>18.63</v>
      </c>
    </row>
    <row r="220" spans="1:8" ht="16.5" thickBot="1">
      <c r="A220" s="392"/>
      <c r="B220" s="195">
        <v>2</v>
      </c>
      <c r="C220" s="195">
        <v>62</v>
      </c>
      <c r="D220" s="153" t="s">
        <v>102</v>
      </c>
      <c r="E220" s="197" t="s">
        <v>47</v>
      </c>
      <c r="F220" s="301">
        <v>23.34</v>
      </c>
      <c r="G220" s="301">
        <v>23.34</v>
      </c>
      <c r="H220" s="300">
        <f t="shared" si="5"/>
        <v>23.34</v>
      </c>
    </row>
    <row r="221" spans="1:8" ht="16.5" thickBot="1">
      <c r="A221" s="392"/>
      <c r="B221" s="117">
        <v>3</v>
      </c>
      <c r="C221" s="117">
        <v>63</v>
      </c>
      <c r="D221" s="188" t="str">
        <f>IF(přihlášky!$G$103="X",přihlášky!$E$103,přihlášky!$H$103)</f>
        <v>Nestartuje</v>
      </c>
      <c r="E221" s="191" t="str">
        <f>přihlášky!C13</f>
        <v>ÚO Strakonice</v>
      </c>
      <c r="F221" s="303"/>
      <c r="G221" s="303"/>
      <c r="H221" s="300" t="str">
        <f t="shared" si="5"/>
        <v>diskval.</v>
      </c>
    </row>
    <row r="222" spans="1:8" ht="16.5" thickBot="1">
      <c r="A222" s="387">
        <v>22</v>
      </c>
      <c r="B222" s="66">
        <v>1</v>
      </c>
      <c r="C222" s="66">
        <v>64</v>
      </c>
      <c r="D222" s="118" t="s">
        <v>103</v>
      </c>
      <c r="E222" s="167" t="s">
        <v>47</v>
      </c>
      <c r="F222" s="307">
        <v>22.87</v>
      </c>
      <c r="G222" s="300">
        <v>22.99</v>
      </c>
      <c r="H222" s="300">
        <f t="shared" si="5"/>
        <v>22.99</v>
      </c>
    </row>
    <row r="223" spans="1:8" ht="16.5" thickBot="1">
      <c r="A223" s="388"/>
      <c r="B223" s="195">
        <v>2</v>
      </c>
      <c r="C223" s="195">
        <v>65</v>
      </c>
      <c r="D223" s="153" t="str">
        <f>IF(přihlášky!$G$39="X",přihlášky!$E$39,přihlášky!$H$39)</f>
        <v>Nestartuje</v>
      </c>
      <c r="E223" s="256" t="str">
        <f>přihlášky!C8</f>
        <v>ÚO Tábor</v>
      </c>
      <c r="F223" s="308"/>
      <c r="G223" s="302"/>
      <c r="H223" s="300" t="str">
        <f t="shared" si="5"/>
        <v>diskval.</v>
      </c>
    </row>
    <row r="224" spans="1:8" ht="16.5" thickBot="1">
      <c r="A224" s="389"/>
      <c r="B224" s="67">
        <v>3</v>
      </c>
      <c r="C224" s="67">
        <v>66</v>
      </c>
      <c r="D224" s="65" t="str">
        <f>IF(přihlášky!$G$52="X",přihlášky!$E$52,přihlášky!$H$52)</f>
        <v>Motejzík Martin</v>
      </c>
      <c r="E224" s="168" t="str">
        <f>přihlášky!C9</f>
        <v>ÚO Písek</v>
      </c>
      <c r="F224" s="309">
        <v>21.48</v>
      </c>
      <c r="G224" s="305">
        <v>21.38</v>
      </c>
      <c r="H224" s="300">
        <f t="shared" si="5"/>
        <v>21.48</v>
      </c>
    </row>
    <row r="225" spans="1:8" ht="16.5" hidden="1" thickBot="1">
      <c r="A225" s="392">
        <v>23</v>
      </c>
      <c r="B225" s="190">
        <v>1</v>
      </c>
      <c r="C225" s="190"/>
      <c r="D225" s="192"/>
      <c r="E225" s="194"/>
      <c r="F225" s="278"/>
      <c r="G225" s="278"/>
      <c r="H225" s="282"/>
    </row>
    <row r="226" spans="1:8" hidden="1">
      <c r="A226" s="392"/>
      <c r="B226" s="195">
        <v>2</v>
      </c>
      <c r="C226" s="195"/>
      <c r="D226" s="153"/>
      <c r="E226" s="197"/>
      <c r="F226" s="279"/>
      <c r="G226" s="279"/>
      <c r="H226" s="283"/>
    </row>
    <row r="227" spans="1:8" ht="16.5" hidden="1" thickBot="1">
      <c r="A227" s="393"/>
      <c r="B227" s="67">
        <v>3</v>
      </c>
      <c r="C227" s="67"/>
      <c r="D227" s="65"/>
      <c r="E227" s="99"/>
      <c r="F227" s="281"/>
      <c r="G227" s="281"/>
      <c r="H227" s="283"/>
    </row>
    <row r="228" spans="1:8" ht="16.5" hidden="1" thickBot="1">
      <c r="A228" s="243">
        <v>24</v>
      </c>
      <c r="B228" s="200">
        <v>2</v>
      </c>
      <c r="C228" s="200"/>
      <c r="D228" s="201"/>
      <c r="E228" s="202"/>
      <c r="F228" s="297"/>
      <c r="G228" s="297"/>
      <c r="H228" s="284"/>
    </row>
    <row r="229" spans="1:8">
      <c r="A229" s="374" t="s">
        <v>18</v>
      </c>
      <c r="B229" s="375"/>
      <c r="C229" s="375"/>
      <c r="D229" s="375"/>
      <c r="E229" s="375"/>
      <c r="F229" s="375"/>
      <c r="G229" s="375"/>
      <c r="H229" s="376"/>
    </row>
    <row r="230" spans="1:8" ht="16.5" thickBot="1">
      <c r="A230" s="377"/>
      <c r="B230" s="378"/>
      <c r="C230" s="378"/>
      <c r="D230" s="378"/>
      <c r="E230" s="378"/>
      <c r="F230" s="378"/>
      <c r="G230" s="378"/>
      <c r="H230" s="379"/>
    </row>
    <row r="231" spans="1:8" ht="32.25" thickBot="1">
      <c r="A231" s="100" t="s">
        <v>14</v>
      </c>
      <c r="B231" s="241" t="s">
        <v>13</v>
      </c>
      <c r="C231" s="101" t="s">
        <v>10</v>
      </c>
      <c r="D231" s="101" t="s">
        <v>0</v>
      </c>
      <c r="E231" s="137" t="s">
        <v>2</v>
      </c>
      <c r="F231" s="123" t="s">
        <v>135</v>
      </c>
      <c r="G231" s="123" t="s">
        <v>136</v>
      </c>
      <c r="H231" s="101" t="s">
        <v>62</v>
      </c>
    </row>
    <row r="232" spans="1:8" ht="16.5" thickBot="1">
      <c r="A232" s="412">
        <v>1</v>
      </c>
      <c r="B232" s="257">
        <v>1</v>
      </c>
      <c r="C232" s="120">
        <v>1</v>
      </c>
      <c r="D232" s="139" t="str">
        <f>IF(přihlášky!$F$17="X",přihlášky!$E$17,přihlášky!H245)</f>
        <v>Klíma Miloslav</v>
      </c>
      <c r="E232" s="98" t="str">
        <f>přihlášky!C7</f>
        <v>ÚO Český Krumlov</v>
      </c>
      <c r="F232" s="299">
        <v>20.52</v>
      </c>
      <c r="G232" s="299">
        <v>20.47</v>
      </c>
      <c r="H232" s="299">
        <f>IF(AND(F232=0,G232=0),"diskval.",IF(AND(F232&gt;0,G232&gt;0),MAX(F232:G232),IF(F232&gt;0,F232,G232)))</f>
        <v>20.52</v>
      </c>
    </row>
    <row r="233" spans="1:8" ht="16.5" thickBot="1">
      <c r="A233" s="413"/>
      <c r="B233" s="258">
        <v>2</v>
      </c>
      <c r="C233" s="206">
        <v>2</v>
      </c>
      <c r="D233" s="152" t="str">
        <f>IF(přihlášky!$F$30="X",přihlášky!$E$30,přihlášky!$H$30)</f>
        <v>Janovský Martin</v>
      </c>
      <c r="E233" s="197" t="str">
        <f>přihlášky!C8</f>
        <v>ÚO Tábor</v>
      </c>
      <c r="F233" s="301"/>
      <c r="G233" s="301"/>
      <c r="H233" s="299" t="str">
        <f t="shared" ref="H233:H267" si="6">IF(AND(F233=0,G233=0),"diskval.",IF(AND(F233&gt;0,G233&gt;0),MAX(F233:G233),IF(F233&gt;0,F233,G233)))</f>
        <v>diskval.</v>
      </c>
    </row>
    <row r="234" spans="1:8" ht="16.5" thickBot="1">
      <c r="A234" s="414"/>
      <c r="B234" s="260">
        <v>3</v>
      </c>
      <c r="C234" s="187">
        <v>3</v>
      </c>
      <c r="D234" s="203" t="str">
        <f>IF(přihlášky!$F$43="X",přihlášky!$E$43,přihlášky!$H$43)</f>
        <v>Král Radek</v>
      </c>
      <c r="E234" s="191" t="str">
        <f>přihlášky!C9</f>
        <v>ÚO Písek</v>
      </c>
      <c r="F234" s="303"/>
      <c r="G234" s="303"/>
      <c r="H234" s="299" t="str">
        <f t="shared" si="6"/>
        <v>diskval.</v>
      </c>
    </row>
    <row r="235" spans="1:8" ht="16.5" thickBot="1">
      <c r="A235" s="412">
        <v>2</v>
      </c>
      <c r="B235" s="257">
        <v>1</v>
      </c>
      <c r="C235" s="120">
        <v>4</v>
      </c>
      <c r="D235" s="139" t="str">
        <f>IF(přihlášky!$F$56="X",přihlášky!$E$56,přihlášky!$H$56)</f>
        <v>Šmíd Stanislav</v>
      </c>
      <c r="E235" s="98" t="str">
        <f>přihlášky!C10</f>
        <v>ÚO Jindřichův Hradec</v>
      </c>
      <c r="F235" s="299">
        <v>19</v>
      </c>
      <c r="G235" s="299">
        <v>18.559999999999999</v>
      </c>
      <c r="H235" s="299">
        <f t="shared" si="6"/>
        <v>19</v>
      </c>
    </row>
    <row r="236" spans="1:8" ht="16.5" thickBot="1">
      <c r="A236" s="413"/>
      <c r="B236" s="258">
        <v>2</v>
      </c>
      <c r="C236" s="206">
        <v>5</v>
      </c>
      <c r="D236" s="152" t="str">
        <f>IF(přihlášky!$F$69="X",přihlášky!$E$69,přihlášky!$H$69)</f>
        <v>Severa Marek</v>
      </c>
      <c r="E236" s="197" t="str">
        <f>přihlášky!C11</f>
        <v>ÚO České Budějovice</v>
      </c>
      <c r="F236" s="301">
        <v>18.899999999999999</v>
      </c>
      <c r="G236" s="301">
        <v>18.940000000000001</v>
      </c>
      <c r="H236" s="299">
        <f t="shared" si="6"/>
        <v>18.940000000000001</v>
      </c>
    </row>
    <row r="237" spans="1:8" ht="16.5" thickBot="1">
      <c r="A237" s="415"/>
      <c r="B237" s="259">
        <v>3</v>
      </c>
      <c r="C237" s="20">
        <v>6</v>
      </c>
      <c r="D237" s="140" t="str">
        <f>IF(přihlášky!$F$82="X",přihlášky!$E$82,přihlášky!$H$82)</f>
        <v>Cais Martin</v>
      </c>
      <c r="E237" s="99" t="str">
        <f>přihlášky!C12</f>
        <v>ÚO Prachatice</v>
      </c>
      <c r="F237" s="304">
        <v>23.34</v>
      </c>
      <c r="G237" s="304">
        <v>23.51</v>
      </c>
      <c r="H237" s="299">
        <f t="shared" si="6"/>
        <v>23.51</v>
      </c>
    </row>
    <row r="238" spans="1:8" ht="16.5" thickBot="1">
      <c r="A238" s="416">
        <v>3</v>
      </c>
      <c r="B238" s="261">
        <v>1</v>
      </c>
      <c r="C238" s="189">
        <v>7</v>
      </c>
      <c r="D238" s="196" t="str">
        <f>IF(přihlášky!$F$95="X",přihlášky!$E$95,přihlášky!$H$95)</f>
        <v>Muchl Vladimír</v>
      </c>
      <c r="E238" s="194" t="str">
        <f>přihlášky!C13</f>
        <v>ÚO Strakonice</v>
      </c>
      <c r="F238" s="306"/>
      <c r="G238" s="306"/>
      <c r="H238" s="299" t="str">
        <f t="shared" si="6"/>
        <v>diskval.</v>
      </c>
    </row>
    <row r="239" spans="1:8" ht="16.5" thickBot="1">
      <c r="A239" s="413"/>
      <c r="B239" s="258">
        <v>2</v>
      </c>
      <c r="C239" s="206">
        <v>8</v>
      </c>
      <c r="D239" s="152" t="str">
        <f>IF(přihlášky!$F$18="X",přihlášky!$E$18,přihlášky!H246)</f>
        <v>Bartuška Jiří</v>
      </c>
      <c r="E239" s="197" t="str">
        <f>přihlášky!C7</f>
        <v>ÚO Český Krumlov</v>
      </c>
      <c r="F239" s="301">
        <v>20.83</v>
      </c>
      <c r="G239" s="301">
        <v>20.91</v>
      </c>
      <c r="H239" s="299">
        <f t="shared" si="6"/>
        <v>20.91</v>
      </c>
    </row>
    <row r="240" spans="1:8" ht="16.5" thickBot="1">
      <c r="A240" s="414"/>
      <c r="B240" s="260">
        <v>3</v>
      </c>
      <c r="C240" s="187">
        <v>9</v>
      </c>
      <c r="D240" s="203" t="str">
        <f>IF(přihlášky!$F$31="X",přihlášky!$E$31,přihlášky!$H$31)</f>
        <v>Řezáč Milan</v>
      </c>
      <c r="E240" s="191" t="str">
        <f>přihlášky!C8</f>
        <v>ÚO Tábor</v>
      </c>
      <c r="F240" s="303"/>
      <c r="G240" s="303"/>
      <c r="H240" s="299" t="str">
        <f t="shared" si="6"/>
        <v>diskval.</v>
      </c>
    </row>
    <row r="241" spans="1:8" ht="16.5" thickBot="1">
      <c r="A241" s="412">
        <v>4</v>
      </c>
      <c r="B241" s="257">
        <v>1</v>
      </c>
      <c r="C241" s="120">
        <v>10</v>
      </c>
      <c r="D241" s="139" t="str">
        <f>IF(přihlášky!$F$44="X",přihlášky!$E$44,přihlášky!$H$44)</f>
        <v>Píbal Jiří</v>
      </c>
      <c r="E241" s="98" t="str">
        <f>přihlášky!C9</f>
        <v>ÚO Písek</v>
      </c>
      <c r="F241" s="299">
        <v>18.440000000000001</v>
      </c>
      <c r="G241" s="299">
        <v>18.63</v>
      </c>
      <c r="H241" s="299">
        <f t="shared" si="6"/>
        <v>18.63</v>
      </c>
    </row>
    <row r="242" spans="1:8" ht="16.5" thickBot="1">
      <c r="A242" s="413"/>
      <c r="B242" s="258">
        <v>2</v>
      </c>
      <c r="C242" s="206">
        <v>11</v>
      </c>
      <c r="D242" s="152" t="str">
        <f>IF(přihlášky!$F$57="X",přihlášky!$E$57,přihlášky!$H$57)</f>
        <v>Doktor Michal</v>
      </c>
      <c r="E242" s="197" t="str">
        <f>přihlášky!C10</f>
        <v>ÚO Jindřichův Hradec</v>
      </c>
      <c r="F242" s="301"/>
      <c r="G242" s="301"/>
      <c r="H242" s="299" t="str">
        <f t="shared" si="6"/>
        <v>diskval.</v>
      </c>
    </row>
    <row r="243" spans="1:8" ht="16.5" thickBot="1">
      <c r="A243" s="415"/>
      <c r="B243" s="259">
        <v>3</v>
      </c>
      <c r="C243" s="20">
        <v>12</v>
      </c>
      <c r="D243" s="140" t="str">
        <f>IF(přihlášky!$F$70="X",přihlášky!$E$70,přihlášky!$H$70)</f>
        <v>Nestartuje</v>
      </c>
      <c r="E243" s="99" t="str">
        <f>přihlášky!C11</f>
        <v>ÚO České Budějovice</v>
      </c>
      <c r="F243" s="304"/>
      <c r="G243" s="304"/>
      <c r="H243" s="299" t="str">
        <f t="shared" si="6"/>
        <v>diskval.</v>
      </c>
    </row>
    <row r="244" spans="1:8" ht="16.5" thickBot="1">
      <c r="A244" s="416">
        <v>5</v>
      </c>
      <c r="B244" s="261">
        <v>1</v>
      </c>
      <c r="C244" s="189">
        <v>13</v>
      </c>
      <c r="D244" s="196" t="str">
        <f>IF(přihlášky!$F$83="X",přihlášky!$E$83,přihlášky!$H$83)</f>
        <v>Šustr Jiří</v>
      </c>
      <c r="E244" s="194" t="str">
        <f>přihlášky!C12</f>
        <v>ÚO Prachatice</v>
      </c>
      <c r="F244" s="306"/>
      <c r="G244" s="306"/>
      <c r="H244" s="299" t="str">
        <f t="shared" si="6"/>
        <v>diskval.</v>
      </c>
    </row>
    <row r="245" spans="1:8" ht="16.5" thickBot="1">
      <c r="A245" s="413"/>
      <c r="B245" s="258">
        <v>2</v>
      </c>
      <c r="C245" s="206">
        <v>14</v>
      </c>
      <c r="D245" s="152" t="str">
        <f>IF(přihlášky!$F$96="X",přihlášky!$E$96,přihlášky!$H$96)</f>
        <v>Kreuz Jakub</v>
      </c>
      <c r="E245" s="197" t="str">
        <f>přihlášky!C13</f>
        <v>ÚO Strakonice</v>
      </c>
      <c r="F245" s="301">
        <v>26.5</v>
      </c>
      <c r="G245" s="301">
        <v>26.07</v>
      </c>
      <c r="H245" s="299">
        <f t="shared" si="6"/>
        <v>26.5</v>
      </c>
    </row>
    <row r="246" spans="1:8" ht="16.5" thickBot="1">
      <c r="A246" s="414"/>
      <c r="B246" s="260">
        <v>3</v>
      </c>
      <c r="C246" s="187">
        <v>15</v>
      </c>
      <c r="D246" s="203" t="str">
        <f>IF(přihlášky!$F$19="X",přihlášky!$E$19,přihlášky!$H$19)</f>
        <v>Klein Adolf</v>
      </c>
      <c r="E246" s="191" t="str">
        <f>přihlášky!C7</f>
        <v>ÚO Český Krumlov</v>
      </c>
      <c r="F246" s="303">
        <v>21.88</v>
      </c>
      <c r="G246" s="303">
        <v>21.72</v>
      </c>
      <c r="H246" s="299">
        <f t="shared" si="6"/>
        <v>21.88</v>
      </c>
    </row>
    <row r="247" spans="1:8" ht="16.5" thickBot="1">
      <c r="A247" s="417">
        <v>6</v>
      </c>
      <c r="B247" s="257">
        <v>1</v>
      </c>
      <c r="C247" s="120">
        <v>16</v>
      </c>
      <c r="D247" s="139" t="str">
        <f>IF(přihlášky!$F$32="X",přihlášky!$E$32,přihlášky!$H$32)</f>
        <v>Svatoň Petr</v>
      </c>
      <c r="E247" s="98" t="str">
        <f>přihlášky!C8</f>
        <v>ÚO Tábor</v>
      </c>
      <c r="F247" s="299">
        <v>20.98</v>
      </c>
      <c r="G247" s="299">
        <v>20.88</v>
      </c>
      <c r="H247" s="299">
        <f t="shared" si="6"/>
        <v>20.98</v>
      </c>
    </row>
    <row r="248" spans="1:8" ht="16.5" thickBot="1">
      <c r="A248" s="413"/>
      <c r="B248" s="258">
        <v>2</v>
      </c>
      <c r="C248" s="206">
        <v>17</v>
      </c>
      <c r="D248" s="152" t="str">
        <f>IF(přihlášky!$F$45="X",přihlášky!$E$45,přihlášky!$H$45)</f>
        <v>Trantina Karel</v>
      </c>
      <c r="E248" s="197" t="str">
        <f>přihlášky!C9</f>
        <v>ÚO Písek</v>
      </c>
      <c r="F248" s="301">
        <v>21.62</v>
      </c>
      <c r="G248" s="301">
        <v>21.65</v>
      </c>
      <c r="H248" s="299">
        <f t="shared" si="6"/>
        <v>21.65</v>
      </c>
    </row>
    <row r="249" spans="1:8" ht="16.5" thickBot="1">
      <c r="A249" s="415"/>
      <c r="B249" s="259">
        <v>3</v>
      </c>
      <c r="C249" s="20">
        <v>18</v>
      </c>
      <c r="D249" s="140" t="str">
        <f>IF(přihlášky!$F$58="X",přihlášky!$E$58,přihlášky!$H$58)</f>
        <v>Janů Pavel</v>
      </c>
      <c r="E249" s="99" t="str">
        <f>přihlášky!C10</f>
        <v>ÚO Jindřichův Hradec</v>
      </c>
      <c r="F249" s="304">
        <v>18.91</v>
      </c>
      <c r="G249" s="304">
        <v>18.829999999999998</v>
      </c>
      <c r="H249" s="299">
        <f t="shared" si="6"/>
        <v>18.91</v>
      </c>
    </row>
    <row r="250" spans="1:8" ht="16.5" thickBot="1">
      <c r="A250" s="418">
        <v>7</v>
      </c>
      <c r="B250" s="261">
        <v>1</v>
      </c>
      <c r="C250" s="189">
        <v>19</v>
      </c>
      <c r="D250" s="196" t="str">
        <f>IF(přihlášky!$F$71="X",přihlášky!$E$71,přihlášky!$H$71)</f>
        <v>Ježek Jan</v>
      </c>
      <c r="E250" s="194" t="str">
        <f>přihlášky!C11</f>
        <v>ÚO České Budějovice</v>
      </c>
      <c r="F250" s="306">
        <v>19.41</v>
      </c>
      <c r="G250" s="306">
        <v>19.309999999999999</v>
      </c>
      <c r="H250" s="299">
        <f t="shared" si="6"/>
        <v>19.41</v>
      </c>
    </row>
    <row r="251" spans="1:8" ht="16.5" thickBot="1">
      <c r="A251" s="419"/>
      <c r="B251" s="258">
        <v>2</v>
      </c>
      <c r="C251" s="206">
        <v>20</v>
      </c>
      <c r="D251" s="152" t="str">
        <f>IF(přihlášky!$F$84="X",přihlášky!$E$84,přihlášky!$H$84)</f>
        <v>Rosa Petr</v>
      </c>
      <c r="E251" s="197" t="str">
        <f>přihlášky!C12</f>
        <v>ÚO Prachatice</v>
      </c>
      <c r="F251" s="301"/>
      <c r="G251" s="301"/>
      <c r="H251" s="299" t="str">
        <f t="shared" si="6"/>
        <v>diskval.</v>
      </c>
    </row>
    <row r="252" spans="1:8" ht="16.5" thickBot="1">
      <c r="A252" s="419"/>
      <c r="B252" s="260">
        <v>3</v>
      </c>
      <c r="C252" s="187">
        <v>21</v>
      </c>
      <c r="D252" s="203" t="str">
        <f>IF(přihlášky!$F$97="X",přihlášky!$E$97,přihlášky!$H$97)</f>
        <v>Vaňač Aleš</v>
      </c>
      <c r="E252" s="191" t="str">
        <f>přihlášky!C13</f>
        <v>ÚO Strakonice</v>
      </c>
      <c r="F252" s="303">
        <v>20.41</v>
      </c>
      <c r="G252" s="303">
        <v>20.45</v>
      </c>
      <c r="H252" s="299">
        <f t="shared" si="6"/>
        <v>20.45</v>
      </c>
    </row>
    <row r="253" spans="1:8" ht="16.5" thickBot="1">
      <c r="A253" s="420">
        <v>8</v>
      </c>
      <c r="B253" s="257">
        <v>1</v>
      </c>
      <c r="C253" s="120">
        <v>22</v>
      </c>
      <c r="D253" s="139" t="str">
        <f>IF(přihlášky!$F$20="X",přihlášky!$E$20,přihlášky!$H$20)</f>
        <v>Šebest Dušan</v>
      </c>
      <c r="E253" s="98" t="str">
        <f>přihlášky!C7</f>
        <v>ÚO Český Krumlov</v>
      </c>
      <c r="F253" s="299">
        <v>21.43</v>
      </c>
      <c r="G253" s="299">
        <v>21.57</v>
      </c>
      <c r="H253" s="299">
        <f t="shared" si="6"/>
        <v>21.57</v>
      </c>
    </row>
    <row r="254" spans="1:8" ht="16.5" thickBot="1">
      <c r="A254" s="419"/>
      <c r="B254" s="258">
        <v>2</v>
      </c>
      <c r="C254" s="206">
        <v>23</v>
      </c>
      <c r="D254" s="152" t="str">
        <f>IF(přihlášky!$F$33="X",přihlášky!$E$33,přihlášky!$H$33)</f>
        <v>Brožek Josef</v>
      </c>
      <c r="E254" s="197" t="str">
        <f>přihlášky!C8</f>
        <v>ÚO Tábor</v>
      </c>
      <c r="F254" s="301">
        <v>22.95</v>
      </c>
      <c r="G254" s="301">
        <v>22.97</v>
      </c>
      <c r="H254" s="299">
        <f t="shared" si="6"/>
        <v>22.97</v>
      </c>
    </row>
    <row r="255" spans="1:8" ht="16.5" thickBot="1">
      <c r="A255" s="421"/>
      <c r="B255" s="259">
        <v>3</v>
      </c>
      <c r="C255" s="20">
        <v>24</v>
      </c>
      <c r="D255" s="140" t="str">
        <f>IF(přihlášky!$F$46="X",přihlášky!$E$46,přihlášky!$H$46)</f>
        <v>Horský Marek</v>
      </c>
      <c r="E255" s="99" t="str">
        <f>přihlášky!C9</f>
        <v>ÚO Písek</v>
      </c>
      <c r="F255" s="304"/>
      <c r="G255" s="304"/>
      <c r="H255" s="299" t="str">
        <f t="shared" si="6"/>
        <v>diskval.</v>
      </c>
    </row>
    <row r="256" spans="1:8" ht="16.5" thickBot="1">
      <c r="A256" s="418">
        <v>9</v>
      </c>
      <c r="B256" s="261">
        <v>1</v>
      </c>
      <c r="C256" s="189">
        <v>25</v>
      </c>
      <c r="D256" s="196" t="str">
        <f>IF(přihlášky!$F$59="X",přihlášky!$E$59,přihlášky!$H$59)</f>
        <v>Švehla Radim</v>
      </c>
      <c r="E256" s="194" t="str">
        <f>přihlášky!C10</f>
        <v>ÚO Jindřichův Hradec</v>
      </c>
      <c r="F256" s="306"/>
      <c r="G256" s="306"/>
      <c r="H256" s="299" t="str">
        <f t="shared" si="6"/>
        <v>diskval.</v>
      </c>
    </row>
    <row r="257" spans="1:8" ht="16.5" thickBot="1">
      <c r="A257" s="419"/>
      <c r="B257" s="258">
        <v>2</v>
      </c>
      <c r="C257" s="206">
        <v>26</v>
      </c>
      <c r="D257" s="152" t="str">
        <f>IF(přihlášky!$F$72="X",přihlášky!$E$72,přihlášky!$H$72)</f>
        <v>Měřička Michal</v>
      </c>
      <c r="E257" s="197" t="str">
        <f>přihlášky!C11</f>
        <v>ÚO České Budějovice</v>
      </c>
      <c r="F257" s="301">
        <v>19.95</v>
      </c>
      <c r="G257" s="301">
        <v>19.78</v>
      </c>
      <c r="H257" s="299">
        <f t="shared" si="6"/>
        <v>19.95</v>
      </c>
    </row>
    <row r="258" spans="1:8" ht="16.5" thickBot="1">
      <c r="A258" s="419"/>
      <c r="B258" s="260">
        <v>3</v>
      </c>
      <c r="C258" s="187">
        <v>27</v>
      </c>
      <c r="D258" s="203" t="str">
        <f>IF(přihlášky!$F$85="X",přihlášky!$E$85,přihlášky!$H$85)</f>
        <v>Kacetl Vít</v>
      </c>
      <c r="E258" s="191" t="str">
        <f>přihlášky!C12</f>
        <v>ÚO Prachatice</v>
      </c>
      <c r="F258" s="303">
        <v>20.88</v>
      </c>
      <c r="G258" s="303">
        <v>20.92</v>
      </c>
      <c r="H258" s="299">
        <f t="shared" si="6"/>
        <v>20.92</v>
      </c>
    </row>
    <row r="259" spans="1:8" ht="16.5" thickBot="1">
      <c r="A259" s="420">
        <v>10</v>
      </c>
      <c r="B259" s="257">
        <v>1</v>
      </c>
      <c r="C259" s="120">
        <v>28</v>
      </c>
      <c r="D259" s="139" t="str">
        <f>IF(přihlášky!$F$98="X",přihlášky!$E$98,přihlášky!$H$98)</f>
        <v>Habich Michal</v>
      </c>
      <c r="E259" s="98" t="str">
        <f>přihlášky!C13</f>
        <v>ÚO Strakonice</v>
      </c>
      <c r="F259" s="299"/>
      <c r="G259" s="299"/>
      <c r="H259" s="299" t="str">
        <f t="shared" si="6"/>
        <v>diskval.</v>
      </c>
    </row>
    <row r="260" spans="1:8" ht="16.5" thickBot="1">
      <c r="A260" s="419"/>
      <c r="B260" s="258">
        <v>2</v>
      </c>
      <c r="C260" s="206">
        <v>29</v>
      </c>
      <c r="D260" s="152" t="str">
        <f>IF(přihlášky!$F$21="X",přihlášky!$E$21,přihlášky!$H$21)</f>
        <v>Kačer Zdeněk</v>
      </c>
      <c r="E260" s="197" t="str">
        <f>přihlášky!C7</f>
        <v>ÚO Český Krumlov</v>
      </c>
      <c r="F260" s="301"/>
      <c r="G260" s="301"/>
      <c r="H260" s="299" t="str">
        <f t="shared" si="6"/>
        <v>diskval.</v>
      </c>
    </row>
    <row r="261" spans="1:8" ht="16.5" thickBot="1">
      <c r="A261" s="421"/>
      <c r="B261" s="259">
        <v>3</v>
      </c>
      <c r="C261" s="20">
        <v>30</v>
      </c>
      <c r="D261" s="140" t="str">
        <f>IF(přihlášky!$F$34="X",přihlášky!$E$34,přihlášky!$H$34)</f>
        <v>Podzimek Michal</v>
      </c>
      <c r="E261" s="99" t="str">
        <f>přihlášky!C8</f>
        <v>ÚO Tábor</v>
      </c>
      <c r="F261" s="304"/>
      <c r="G261" s="304"/>
      <c r="H261" s="299" t="str">
        <f t="shared" si="6"/>
        <v>diskval.</v>
      </c>
    </row>
    <row r="262" spans="1:8" ht="16.5" thickBot="1">
      <c r="A262" s="418">
        <v>11</v>
      </c>
      <c r="B262" s="261">
        <v>1</v>
      </c>
      <c r="C262" s="189">
        <v>31</v>
      </c>
      <c r="D262" s="196" t="str">
        <f>IF(přihlášky!$F$47="X",přihlášky!$E$47,přihlášky!$H$47)</f>
        <v>Šťastný Ladislav</v>
      </c>
      <c r="E262" s="194" t="str">
        <f>přihlášky!C9</f>
        <v>ÚO Písek</v>
      </c>
      <c r="F262" s="306">
        <v>21.88</v>
      </c>
      <c r="G262" s="306">
        <v>21.69</v>
      </c>
      <c r="H262" s="299">
        <f t="shared" si="6"/>
        <v>21.88</v>
      </c>
    </row>
    <row r="263" spans="1:8" ht="16.5" thickBot="1">
      <c r="A263" s="419"/>
      <c r="B263" s="258">
        <v>2</v>
      </c>
      <c r="C263" s="206">
        <v>32</v>
      </c>
      <c r="D263" s="152" t="str">
        <f>IF(přihlášky!$F$60="X",přihlášky!$E$60,přihlášky!$H$60)</f>
        <v>Kučera Jan</v>
      </c>
      <c r="E263" s="197" t="str">
        <f>přihlášky!C10</f>
        <v>ÚO Jindřichův Hradec</v>
      </c>
      <c r="F263" s="301"/>
      <c r="G263" s="301"/>
      <c r="H263" s="299" t="str">
        <f t="shared" si="6"/>
        <v>diskval.</v>
      </c>
    </row>
    <row r="264" spans="1:8" ht="16.5" thickBot="1">
      <c r="A264" s="419"/>
      <c r="B264" s="260">
        <v>3</v>
      </c>
      <c r="C264" s="187">
        <v>33</v>
      </c>
      <c r="D264" s="203" t="str">
        <f>IF(přihlášky!$F$73="X",přihlášky!$E$73,přihlášky!$H$73)</f>
        <v>Čada Milan</v>
      </c>
      <c r="E264" s="191" t="str">
        <f>přihlášky!C11</f>
        <v>ÚO České Budějovice</v>
      </c>
      <c r="F264" s="303">
        <v>18.45</v>
      </c>
      <c r="G264" s="303">
        <v>18.29</v>
      </c>
      <c r="H264" s="299">
        <f t="shared" si="6"/>
        <v>18.45</v>
      </c>
    </row>
    <row r="265" spans="1:8" ht="16.5" thickBot="1">
      <c r="A265" s="420">
        <v>12</v>
      </c>
      <c r="B265" s="257">
        <v>1</v>
      </c>
      <c r="C265" s="120">
        <v>34</v>
      </c>
      <c r="D265" s="139" t="str">
        <f>IF(přihlášky!$F$86="X",přihlášky!$E$86,přihlášky!$H$86)</f>
        <v>Študlar Petr</v>
      </c>
      <c r="E265" s="98" t="str">
        <f>přihlášky!C12</f>
        <v>ÚO Prachatice</v>
      </c>
      <c r="F265" s="299">
        <v>18.52</v>
      </c>
      <c r="G265" s="299">
        <v>18.62</v>
      </c>
      <c r="H265" s="299">
        <f t="shared" si="6"/>
        <v>18.62</v>
      </c>
    </row>
    <row r="266" spans="1:8" ht="16.5" thickBot="1">
      <c r="A266" s="419"/>
      <c r="B266" s="258">
        <v>2</v>
      </c>
      <c r="C266" s="206">
        <v>35</v>
      </c>
      <c r="D266" s="152" t="str">
        <f>IF(přihlášky!$F$99="X",přihlášky!$E$99,přihlášky!$H$99)</f>
        <v>Suchopár Jiří</v>
      </c>
      <c r="E266" s="197" t="str">
        <f>přihlášky!C13</f>
        <v>ÚO Strakonice</v>
      </c>
      <c r="F266" s="301"/>
      <c r="G266" s="301"/>
      <c r="H266" s="299" t="str">
        <f t="shared" si="6"/>
        <v>diskval.</v>
      </c>
    </row>
    <row r="267" spans="1:8" ht="16.5" thickBot="1">
      <c r="A267" s="421"/>
      <c r="B267" s="259">
        <v>3</v>
      </c>
      <c r="C267" s="20">
        <v>36</v>
      </c>
      <c r="D267" s="140" t="str">
        <f>IF(přihlášky!$F$22="X",přihlášky!$E$22,přihlášky!$H$22)</f>
        <v>Dvořák Petr</v>
      </c>
      <c r="E267" s="99" t="str">
        <f>přihlášky!C7</f>
        <v>ÚO Český Krumlov</v>
      </c>
      <c r="F267" s="304">
        <v>19.920000000000002</v>
      </c>
      <c r="G267" s="304">
        <v>20.190000000000001</v>
      </c>
      <c r="H267" s="299">
        <f t="shared" si="6"/>
        <v>20.190000000000001</v>
      </c>
    </row>
    <row r="268" spans="1:8">
      <c r="A268" s="374" t="s">
        <v>18</v>
      </c>
      <c r="B268" s="375"/>
      <c r="C268" s="375"/>
      <c r="D268" s="375"/>
      <c r="E268" s="375"/>
      <c r="F268" s="375"/>
      <c r="G268" s="375"/>
      <c r="H268" s="376"/>
    </row>
    <row r="269" spans="1:8" ht="16.5" thickBot="1">
      <c r="A269" s="377"/>
      <c r="B269" s="378"/>
      <c r="C269" s="378"/>
      <c r="D269" s="378"/>
      <c r="E269" s="378"/>
      <c r="F269" s="378"/>
      <c r="G269" s="378"/>
      <c r="H269" s="379"/>
    </row>
    <row r="270" spans="1:8" ht="32.25" thickBot="1">
      <c r="A270" s="100" t="s">
        <v>14</v>
      </c>
      <c r="B270" s="241" t="s">
        <v>13</v>
      </c>
      <c r="C270" s="101" t="s">
        <v>10</v>
      </c>
      <c r="D270" s="101" t="s">
        <v>0</v>
      </c>
      <c r="E270" s="137" t="s">
        <v>2</v>
      </c>
      <c r="F270" s="123" t="s">
        <v>135</v>
      </c>
      <c r="G270" s="123" t="s">
        <v>136</v>
      </c>
      <c r="H270" s="101" t="s">
        <v>62</v>
      </c>
    </row>
    <row r="271" spans="1:8" ht="16.5" thickBot="1">
      <c r="A271" s="417">
        <v>13</v>
      </c>
      <c r="B271" s="257">
        <v>1</v>
      </c>
      <c r="C271" s="120">
        <v>37</v>
      </c>
      <c r="D271" s="139" t="str">
        <f>IF(přihlášky!$F$35="X",přihlášky!$E$35,přihlášky!$H$35)</f>
        <v>Novák Tomáš</v>
      </c>
      <c r="E271" s="98" t="str">
        <f>přihlášky!C8</f>
        <v>ÚO Tábor</v>
      </c>
      <c r="F271" s="299"/>
      <c r="G271" s="299"/>
      <c r="H271" s="299" t="str">
        <f>IF(AND(F271=0,G271=0),"diskval.",IF(AND(F271&gt;0,G271&gt;0),MAX(F271:G271),IF(F271&gt;0,F271,G271)))</f>
        <v>diskval.</v>
      </c>
    </row>
    <row r="272" spans="1:8" ht="16.5" thickBot="1">
      <c r="A272" s="413"/>
      <c r="B272" s="258">
        <v>2</v>
      </c>
      <c r="C272" s="206">
        <v>38</v>
      </c>
      <c r="D272" s="79" t="s">
        <v>113</v>
      </c>
      <c r="E272" s="197" t="str">
        <f>přihlášky!C9</f>
        <v>ÚO Písek</v>
      </c>
      <c r="F272" s="301">
        <v>20.079999999999998</v>
      </c>
      <c r="G272" s="301">
        <v>19.940000000000001</v>
      </c>
      <c r="H272" s="299">
        <f t="shared" ref="H272:H297" si="7">IF(AND(F272=0,G272=0),"diskval.",IF(AND(F272&gt;0,G272&gt;0),MAX(F272:G272),IF(F272&gt;0,F272,G272)))</f>
        <v>20.079999999999998</v>
      </c>
    </row>
    <row r="273" spans="1:8" ht="16.5" thickBot="1">
      <c r="A273" s="414"/>
      <c r="B273" s="260">
        <v>3</v>
      </c>
      <c r="C273" s="187">
        <v>39</v>
      </c>
      <c r="D273" s="188" t="str">
        <f>IF(přihlášky!$F$61="X",přihlášky!$E$61,přihlášky!$H$61)</f>
        <v>Šenkýř Marek</v>
      </c>
      <c r="E273" s="191" t="str">
        <f>přihlášky!C10</f>
        <v>ÚO Jindřichův Hradec</v>
      </c>
      <c r="F273" s="303"/>
      <c r="G273" s="303"/>
      <c r="H273" s="299" t="str">
        <f t="shared" si="7"/>
        <v>diskval.</v>
      </c>
    </row>
    <row r="274" spans="1:8" ht="16.5" thickBot="1">
      <c r="A274" s="417">
        <v>14</v>
      </c>
      <c r="B274" s="257">
        <v>1</v>
      </c>
      <c r="C274" s="120">
        <v>40</v>
      </c>
      <c r="D274" s="118" t="str">
        <f>IF(přihlášky!$F$74="X",přihlášky!$E$74,přihlášky!$H$74)</f>
        <v>Klimeš Miroslav</v>
      </c>
      <c r="E274" s="98" t="str">
        <f>přihlášky!C11</f>
        <v>ÚO České Budějovice</v>
      </c>
      <c r="F274" s="299">
        <v>19.41</v>
      </c>
      <c r="G274" s="299">
        <v>19.53</v>
      </c>
      <c r="H274" s="299">
        <f t="shared" si="7"/>
        <v>19.53</v>
      </c>
    </row>
    <row r="275" spans="1:8" ht="16.5" thickBot="1">
      <c r="A275" s="413"/>
      <c r="B275" s="258">
        <v>2</v>
      </c>
      <c r="C275" s="206">
        <v>41</v>
      </c>
      <c r="D275" s="153" t="str">
        <f>IF(přihlášky!$F$87="X",přihlášky!$E$87,přihlášky!$H$87)</f>
        <v>Uhlíř Josef</v>
      </c>
      <c r="E275" s="197" t="str">
        <f>přihlášky!C12</f>
        <v>ÚO Prachatice</v>
      </c>
      <c r="F275" s="301">
        <v>22.43</v>
      </c>
      <c r="G275" s="301">
        <v>22.34</v>
      </c>
      <c r="H275" s="299">
        <f t="shared" si="7"/>
        <v>22.43</v>
      </c>
    </row>
    <row r="276" spans="1:8" ht="16.5" thickBot="1">
      <c r="A276" s="415"/>
      <c r="B276" s="259">
        <v>3</v>
      </c>
      <c r="C276" s="20">
        <v>42</v>
      </c>
      <c r="D276" s="65" t="str">
        <f>IF(přihlášky!$F$100="X",přihlášky!$E$100,přihlášky!$H$100)</f>
        <v>Pěnča Ivan</v>
      </c>
      <c r="E276" s="99" t="str">
        <f>přihlášky!C13</f>
        <v>ÚO Strakonice</v>
      </c>
      <c r="F276" s="304">
        <v>16.87</v>
      </c>
      <c r="G276" s="304">
        <v>16.86</v>
      </c>
      <c r="H276" s="299">
        <f t="shared" si="7"/>
        <v>16.87</v>
      </c>
    </row>
    <row r="277" spans="1:8" ht="16.5" thickBot="1">
      <c r="A277" s="422">
        <v>15</v>
      </c>
      <c r="B277" s="261">
        <v>1</v>
      </c>
      <c r="C277" s="189">
        <v>43</v>
      </c>
      <c r="D277" s="192" t="str">
        <f>IF(přihlášky!$F$23="X",přihlášky!$E$23,přihlášky!$H$23)</f>
        <v>Smolík Jakub</v>
      </c>
      <c r="E277" s="194" t="str">
        <f>přihlášky!C7</f>
        <v>ÚO Český Krumlov</v>
      </c>
      <c r="F277" s="306"/>
      <c r="G277" s="306"/>
      <c r="H277" s="299" t="str">
        <f t="shared" si="7"/>
        <v>diskval.</v>
      </c>
    </row>
    <row r="278" spans="1:8" ht="16.5" thickBot="1">
      <c r="A278" s="413"/>
      <c r="B278" s="258">
        <v>2</v>
      </c>
      <c r="C278" s="206">
        <v>44</v>
      </c>
      <c r="D278" s="153" t="str">
        <f>IF(přihlášky!$F$36="X",přihlášky!$E$36,přihlášky!$H$36)</f>
        <v>Fišer Ondřej</v>
      </c>
      <c r="E278" s="197" t="str">
        <f>přihlášky!C8</f>
        <v>ÚO Tábor</v>
      </c>
      <c r="F278" s="301">
        <v>20.7</v>
      </c>
      <c r="G278" s="301">
        <v>20.9</v>
      </c>
      <c r="H278" s="299">
        <f t="shared" si="7"/>
        <v>20.9</v>
      </c>
    </row>
    <row r="279" spans="1:8" ht="16.5" thickBot="1">
      <c r="A279" s="414"/>
      <c r="B279" s="260">
        <v>3</v>
      </c>
      <c r="C279" s="187">
        <v>45</v>
      </c>
      <c r="D279" s="188" t="str">
        <f>IF(přihlášky!$F$49="X",přihlášky!$E$49,přihlášky!$H$49)</f>
        <v>Novotný Tomáš</v>
      </c>
      <c r="E279" s="191" t="str">
        <f>přihlášky!C9</f>
        <v>ÚO Písek</v>
      </c>
      <c r="F279" s="303">
        <v>20.76</v>
      </c>
      <c r="G279" s="303">
        <v>20.62</v>
      </c>
      <c r="H279" s="299">
        <f t="shared" si="7"/>
        <v>20.76</v>
      </c>
    </row>
    <row r="280" spans="1:8" ht="16.5" thickBot="1">
      <c r="A280" s="417">
        <v>16</v>
      </c>
      <c r="B280" s="257">
        <v>1</v>
      </c>
      <c r="C280" s="120">
        <v>46</v>
      </c>
      <c r="D280" s="118" t="str">
        <f>IF(přihlášky!$F$62="X",přihlášky!$E$62,přihlášky!$H$62)</f>
        <v>Bašta Vojtěch</v>
      </c>
      <c r="E280" s="98" t="str">
        <f>přihlášky!C10</f>
        <v>ÚO Jindřichův Hradec</v>
      </c>
      <c r="F280" s="299">
        <v>18.010000000000002</v>
      </c>
      <c r="G280" s="299">
        <v>18.11</v>
      </c>
      <c r="H280" s="299">
        <f t="shared" si="7"/>
        <v>18.11</v>
      </c>
    </row>
    <row r="281" spans="1:8" ht="16.5" thickBot="1">
      <c r="A281" s="413"/>
      <c r="B281" s="258">
        <v>2</v>
      </c>
      <c r="C281" s="206">
        <v>47</v>
      </c>
      <c r="D281" s="153" t="str">
        <f>IF(přihlášky!$F$75="X",přihlášky!$E$75,přihlášky!$H$75)</f>
        <v>Malík Jan</v>
      </c>
      <c r="E281" s="197" t="str">
        <f>přihlášky!C11</f>
        <v>ÚO České Budějovice</v>
      </c>
      <c r="F281" s="301"/>
      <c r="G281" s="301"/>
      <c r="H281" s="299" t="str">
        <f t="shared" si="7"/>
        <v>diskval.</v>
      </c>
    </row>
    <row r="282" spans="1:8" ht="16.5" thickBot="1">
      <c r="A282" s="415"/>
      <c r="B282" s="259">
        <v>3</v>
      </c>
      <c r="C282" s="20">
        <v>48</v>
      </c>
      <c r="D282" s="65" t="str">
        <f>IF(přihlášky!$F$88="X",přihlášky!$E$88,přihlášky!$H$88)</f>
        <v>Vozandych Petr</v>
      </c>
      <c r="E282" s="99" t="str">
        <f>přihlášky!C12</f>
        <v>ÚO Prachatice</v>
      </c>
      <c r="F282" s="304">
        <v>20.57</v>
      </c>
      <c r="G282" s="304">
        <v>20.43</v>
      </c>
      <c r="H282" s="299">
        <f t="shared" si="7"/>
        <v>20.57</v>
      </c>
    </row>
    <row r="283" spans="1:8" ht="16.5" thickBot="1">
      <c r="A283" s="422">
        <v>17</v>
      </c>
      <c r="B283" s="261">
        <v>1</v>
      </c>
      <c r="C283" s="189">
        <v>49</v>
      </c>
      <c r="D283" s="192" t="str">
        <f>IF(přihlášky!$F$101="X",přihlášky!$E$101,přihlášky!$H$101)</f>
        <v>Božka Martin</v>
      </c>
      <c r="E283" s="194" t="str">
        <f>přihlášky!C13</f>
        <v>ÚO Strakonice</v>
      </c>
      <c r="F283" s="306">
        <v>20.82</v>
      </c>
      <c r="G283" s="306">
        <v>21.07</v>
      </c>
      <c r="H283" s="299">
        <f t="shared" si="7"/>
        <v>21.07</v>
      </c>
    </row>
    <row r="284" spans="1:8" ht="16.5" thickBot="1">
      <c r="A284" s="413"/>
      <c r="B284" s="258">
        <v>2</v>
      </c>
      <c r="C284" s="206">
        <v>50</v>
      </c>
      <c r="D284" s="153" t="str">
        <f>IF(přihlášky!$F$24="X",přihlášky!$E$24,přihlášky!$H$24)</f>
        <v>Ottenschläger Václav</v>
      </c>
      <c r="E284" s="197" t="str">
        <f>přihlášky!C7</f>
        <v>ÚO Český Krumlov</v>
      </c>
      <c r="F284" s="301">
        <v>20.34</v>
      </c>
      <c r="G284" s="301">
        <v>20.440000000000001</v>
      </c>
      <c r="H284" s="299">
        <f t="shared" si="7"/>
        <v>20.440000000000001</v>
      </c>
    </row>
    <row r="285" spans="1:8" ht="16.5" thickBot="1">
      <c r="A285" s="414"/>
      <c r="B285" s="260">
        <v>3</v>
      </c>
      <c r="C285" s="187">
        <v>51</v>
      </c>
      <c r="D285" s="188" t="str">
        <f>IF(přihlášky!$F$37="X",přihlášky!$E$37,přihlášky!$H$37)</f>
        <v>Nestartuje</v>
      </c>
      <c r="E285" s="191" t="str">
        <f>přihlášky!C8</f>
        <v>ÚO Tábor</v>
      </c>
      <c r="F285" s="303"/>
      <c r="G285" s="303"/>
      <c r="H285" s="299" t="str">
        <f t="shared" si="7"/>
        <v>diskval.</v>
      </c>
    </row>
    <row r="286" spans="1:8" ht="16.5" thickBot="1">
      <c r="A286" s="417">
        <v>18</v>
      </c>
      <c r="B286" s="257">
        <v>1</v>
      </c>
      <c r="C286" s="120">
        <v>52</v>
      </c>
      <c r="D286" s="262" t="str">
        <f>IF(přihlášky!$F$50="X",přihlášky!$E$50,přihlášky!$H$50)</f>
        <v>Lučanský Patrik</v>
      </c>
      <c r="E286" s="98" t="str">
        <f>přihlášky!C9</f>
        <v>ÚO Písek</v>
      </c>
      <c r="F286" s="299">
        <v>17.829999999999998</v>
      </c>
      <c r="G286" s="299">
        <v>17.760000000000002</v>
      </c>
      <c r="H286" s="299">
        <f t="shared" si="7"/>
        <v>17.829999999999998</v>
      </c>
    </row>
    <row r="287" spans="1:8" ht="16.5" thickBot="1">
      <c r="A287" s="413"/>
      <c r="B287" s="258">
        <v>2</v>
      </c>
      <c r="C287" s="206">
        <v>53</v>
      </c>
      <c r="D287" s="153" t="str">
        <f>IF(přihlášky!$F$63="X",přihlášky!$E$63,přihlášky!$H$63)</f>
        <v>Huml Ondřej</v>
      </c>
      <c r="E287" s="197" t="str">
        <f>přihlášky!C10</f>
        <v>ÚO Jindřichův Hradec</v>
      </c>
      <c r="F287" s="301">
        <v>17.14</v>
      </c>
      <c r="G287" s="301">
        <v>16.89</v>
      </c>
      <c r="H287" s="299">
        <f t="shared" si="7"/>
        <v>17.14</v>
      </c>
    </row>
    <row r="288" spans="1:8" ht="16.5" thickBot="1">
      <c r="A288" s="415"/>
      <c r="B288" s="259">
        <v>3</v>
      </c>
      <c r="C288" s="20">
        <v>54</v>
      </c>
      <c r="D288" s="65" t="str">
        <f>IF(přihlášky!$F$76="X",přihlášky!$E$76,přihlášky!$H$76)</f>
        <v>Mikoláš Petr</v>
      </c>
      <c r="E288" s="99" t="str">
        <f>přihlášky!C11</f>
        <v>ÚO České Budějovice</v>
      </c>
      <c r="F288" s="304"/>
      <c r="G288" s="304"/>
      <c r="H288" s="299" t="str">
        <f t="shared" si="7"/>
        <v>diskval.</v>
      </c>
    </row>
    <row r="289" spans="1:8" ht="16.5" thickBot="1">
      <c r="A289" s="422">
        <v>19</v>
      </c>
      <c r="B289" s="261">
        <v>1</v>
      </c>
      <c r="C289" s="189">
        <v>55</v>
      </c>
      <c r="D289" s="192" t="str">
        <f>IF(přihlášky!$F$89="X",přihlášky!$E$89,přihlášky!$H$89)</f>
        <v>Krotký Václav</v>
      </c>
      <c r="E289" s="194" t="str">
        <f>přihlášky!C12</f>
        <v>ÚO Prachatice</v>
      </c>
      <c r="F289" s="306"/>
      <c r="G289" s="306"/>
      <c r="H289" s="299" t="str">
        <f t="shared" si="7"/>
        <v>diskval.</v>
      </c>
    </row>
    <row r="290" spans="1:8" ht="16.5" thickBot="1">
      <c r="A290" s="413"/>
      <c r="B290" s="258">
        <v>2</v>
      </c>
      <c r="C290" s="206">
        <v>56</v>
      </c>
      <c r="D290" s="153" t="str">
        <f>IF(přihlášky!$F$102="X",přihlášky!$E$102,přihlášky!$H$102)</f>
        <v>Černovský Michal</v>
      </c>
      <c r="E290" s="197" t="str">
        <f>přihlášky!C13</f>
        <v>ÚO Strakonice</v>
      </c>
      <c r="F290" s="301"/>
      <c r="G290" s="301"/>
      <c r="H290" s="299" t="str">
        <f t="shared" si="7"/>
        <v>diskval.</v>
      </c>
    </row>
    <row r="291" spans="1:8" ht="16.5" thickBot="1">
      <c r="A291" s="414"/>
      <c r="B291" s="260">
        <v>3</v>
      </c>
      <c r="C291" s="187">
        <v>57</v>
      </c>
      <c r="D291" s="188" t="str">
        <f>IF(přihlášky!$F$25="X",přihlášky!$E$25,přihlášky!$H$25)</f>
        <v>Böhm Matěj</v>
      </c>
      <c r="E291" s="191" t="str">
        <f>přihlášky!C7</f>
        <v>ÚO Český Krumlov</v>
      </c>
      <c r="F291" s="303">
        <v>21.72</v>
      </c>
      <c r="G291" s="303">
        <v>21.79</v>
      </c>
      <c r="H291" s="299">
        <f t="shared" si="7"/>
        <v>21.79</v>
      </c>
    </row>
    <row r="292" spans="1:8" ht="16.5" thickBot="1">
      <c r="A292" s="417">
        <v>20</v>
      </c>
      <c r="B292" s="257">
        <v>1</v>
      </c>
      <c r="C292" s="120">
        <v>58</v>
      </c>
      <c r="D292" s="118" t="str">
        <f>IF(přihlášky!$F$38="X",přihlášky!$E$38,přihlášky!$H$38)</f>
        <v>Nestartuje</v>
      </c>
      <c r="E292" s="98" t="str">
        <f>přihlášky!C8</f>
        <v>ÚO Tábor</v>
      </c>
      <c r="F292" s="300"/>
      <c r="G292" s="299"/>
      <c r="H292" s="299" t="str">
        <f t="shared" si="7"/>
        <v>diskval.</v>
      </c>
    </row>
    <row r="293" spans="1:8" ht="16.5" thickBot="1">
      <c r="A293" s="413"/>
      <c r="B293" s="258">
        <v>2</v>
      </c>
      <c r="C293" s="195">
        <v>59</v>
      </c>
      <c r="D293" s="76" t="s">
        <v>90</v>
      </c>
      <c r="E293" s="197" t="str">
        <f>přihlášky!C9</f>
        <v>ÚO Písek</v>
      </c>
      <c r="F293" s="302">
        <v>20.83</v>
      </c>
      <c r="G293" s="301">
        <v>20.91</v>
      </c>
      <c r="H293" s="299">
        <f t="shared" si="7"/>
        <v>20.91</v>
      </c>
    </row>
    <row r="294" spans="1:8" ht="16.5" thickBot="1">
      <c r="A294" s="415"/>
      <c r="B294" s="259">
        <v>3</v>
      </c>
      <c r="C294" s="67">
        <v>60</v>
      </c>
      <c r="D294" s="76" t="s">
        <v>117</v>
      </c>
      <c r="E294" s="99" t="str">
        <f>přihlášky!C10</f>
        <v>ÚO Jindřichův Hradec</v>
      </c>
      <c r="F294" s="305">
        <v>19.309999999999999</v>
      </c>
      <c r="G294" s="304">
        <v>19.329999999999998</v>
      </c>
      <c r="H294" s="299">
        <f t="shared" si="7"/>
        <v>19.329999999999998</v>
      </c>
    </row>
    <row r="295" spans="1:8" ht="16.5" thickBot="1">
      <c r="A295" s="422">
        <v>21</v>
      </c>
      <c r="B295" s="261">
        <v>1</v>
      </c>
      <c r="C295" s="190">
        <v>61</v>
      </c>
      <c r="D295" s="193" t="str">
        <f>IF(přihlášky!$F$77="X",přihlášky!$E$77,přihlášky!$H$77)</f>
        <v>Nestartuje</v>
      </c>
      <c r="E295" s="194" t="str">
        <f>přihlášky!C11</f>
        <v>ÚO České Budějovice</v>
      </c>
      <c r="F295" s="306"/>
      <c r="G295" s="306"/>
      <c r="H295" s="299" t="str">
        <f t="shared" si="7"/>
        <v>diskval.</v>
      </c>
    </row>
    <row r="296" spans="1:8" ht="16.5" thickBot="1">
      <c r="A296" s="413"/>
      <c r="B296" s="258">
        <v>2</v>
      </c>
      <c r="C296" s="195">
        <v>62</v>
      </c>
      <c r="D296" s="153" t="s">
        <v>102</v>
      </c>
      <c r="E296" s="197" t="s">
        <v>47</v>
      </c>
      <c r="F296" s="301"/>
      <c r="G296" s="301"/>
      <c r="H296" s="299" t="str">
        <f t="shared" si="7"/>
        <v>diskval.</v>
      </c>
    </row>
    <row r="297" spans="1:8" ht="16.5" thickBot="1">
      <c r="A297" s="414"/>
      <c r="B297" s="260">
        <v>3</v>
      </c>
      <c r="C297" s="117">
        <v>63</v>
      </c>
      <c r="D297" s="188" t="str">
        <f>IF(přihlášky!$F$103="X",přihlášky!$E$103,přihlášky!$H$103)</f>
        <v>Stibor Jiří (věž jednotlivci)</v>
      </c>
      <c r="E297" s="191" t="str">
        <f>přihlášky!C13</f>
        <v>ÚO Strakonice</v>
      </c>
      <c r="F297" s="303"/>
      <c r="G297" s="303"/>
      <c r="H297" s="299" t="str">
        <f t="shared" si="7"/>
        <v>diskval.</v>
      </c>
    </row>
    <row r="298" spans="1:8">
      <c r="A298" s="417">
        <v>22</v>
      </c>
      <c r="B298" s="257">
        <v>1</v>
      </c>
      <c r="C298" s="7">
        <v>64</v>
      </c>
      <c r="D298" s="118" t="s">
        <v>103</v>
      </c>
      <c r="E298" s="316" t="s">
        <v>47</v>
      </c>
      <c r="F298" s="322"/>
      <c r="G298" s="319"/>
      <c r="H298" s="83" t="str">
        <f t="shared" ref="H298:H300" si="8">IF(AND(F298=0,G298=0),"diskval.",IF(AND(F298&gt;0,G298&gt;0),MIN(F298:G298),IF(F298&gt;0,F298,G298)))</f>
        <v>diskval.</v>
      </c>
    </row>
    <row r="299" spans="1:8">
      <c r="A299" s="413"/>
      <c r="B299" s="258">
        <v>2</v>
      </c>
      <c r="C299" s="145">
        <v>65</v>
      </c>
      <c r="D299" s="153" t="str">
        <f>IF(přihlášky!$G$39="X",přihlášky!$E$39,přihlášky!$H$39)</f>
        <v>Nestartuje</v>
      </c>
      <c r="E299" s="317" t="str">
        <f>Startovky!E303</f>
        <v>ÚO Prachatice</v>
      </c>
      <c r="F299" s="323"/>
      <c r="G299" s="320"/>
      <c r="H299" s="83" t="str">
        <f t="shared" si="8"/>
        <v>diskval.</v>
      </c>
    </row>
    <row r="300" spans="1:8" ht="16.5" thickBot="1">
      <c r="A300" s="415"/>
      <c r="B300" s="259">
        <v>3</v>
      </c>
      <c r="C300" s="146">
        <v>66</v>
      </c>
      <c r="D300" s="65" t="str">
        <f>IF(přihlášky!$G$52="X",přihlášky!$E$52,přihlášky!$H$52)</f>
        <v>Motejzík Martin</v>
      </c>
      <c r="E300" s="318" t="str">
        <f>Startovky!E304</f>
        <v>ÚO Strakonice</v>
      </c>
      <c r="F300" s="324">
        <v>20.149999999999999</v>
      </c>
      <c r="G300" s="321">
        <v>20</v>
      </c>
      <c r="H300" s="83">
        <f t="shared" si="8"/>
        <v>20</v>
      </c>
    </row>
    <row r="301" spans="1:8">
      <c r="A301" s="390"/>
      <c r="B301" s="190"/>
      <c r="C301" s="189"/>
      <c r="D301" s="192"/>
      <c r="E301" s="194"/>
      <c r="F301" s="278"/>
      <c r="G301" s="278"/>
      <c r="H301" s="282"/>
    </row>
    <row r="302" spans="1:8" ht="16.5" thickBot="1">
      <c r="A302" s="388"/>
      <c r="B302" s="195"/>
      <c r="C302" s="20"/>
      <c r="D302" s="65"/>
      <c r="E302" s="99"/>
      <c r="F302" s="281"/>
      <c r="G302" s="281"/>
      <c r="H302" s="283"/>
    </row>
    <row r="303" spans="1:8" ht="16.5" thickBot="1">
      <c r="A303" s="389"/>
      <c r="B303" s="67"/>
      <c r="C303" s="120"/>
      <c r="D303" s="118"/>
      <c r="E303" s="98"/>
      <c r="F303" s="278"/>
      <c r="G303" s="278"/>
      <c r="H303" s="283"/>
    </row>
    <row r="304" spans="1:8" ht="16.5" thickBot="1">
      <c r="A304" s="199"/>
      <c r="B304" s="200"/>
      <c r="C304" s="20"/>
      <c r="D304" s="65"/>
      <c r="E304" s="99"/>
      <c r="F304" s="280"/>
      <c r="G304" s="280"/>
      <c r="H304" s="284"/>
    </row>
    <row r="305" spans="2:2">
      <c r="B305" s="21"/>
    </row>
    <row r="306" spans="2:2">
      <c r="B306" s="21"/>
    </row>
    <row r="307" spans="2:2">
      <c r="B307" s="21"/>
    </row>
  </sheetData>
  <mergeCells count="144">
    <mergeCell ref="A286:A288"/>
    <mergeCell ref="A289:A291"/>
    <mergeCell ref="A292:A294"/>
    <mergeCell ref="A295:A297"/>
    <mergeCell ref="A298:A300"/>
    <mergeCell ref="A301:A303"/>
    <mergeCell ref="A259:A261"/>
    <mergeCell ref="A262:A264"/>
    <mergeCell ref="A265:A267"/>
    <mergeCell ref="A271:A273"/>
    <mergeCell ref="A274:A276"/>
    <mergeCell ref="A277:A279"/>
    <mergeCell ref="A280:A282"/>
    <mergeCell ref="A235:A237"/>
    <mergeCell ref="A238:A240"/>
    <mergeCell ref="A241:A243"/>
    <mergeCell ref="A244:A246"/>
    <mergeCell ref="A247:A249"/>
    <mergeCell ref="A250:A252"/>
    <mergeCell ref="A253:A255"/>
    <mergeCell ref="A256:A258"/>
    <mergeCell ref="A283:A285"/>
    <mergeCell ref="A210:A212"/>
    <mergeCell ref="A213:A215"/>
    <mergeCell ref="A216:A218"/>
    <mergeCell ref="A219:A221"/>
    <mergeCell ref="A222:A224"/>
    <mergeCell ref="A225:A227"/>
    <mergeCell ref="A232:A234"/>
    <mergeCell ref="A186:A188"/>
    <mergeCell ref="A189:A191"/>
    <mergeCell ref="A195:A197"/>
    <mergeCell ref="A198:A200"/>
    <mergeCell ref="A201:A203"/>
    <mergeCell ref="A204:A206"/>
    <mergeCell ref="A207:A209"/>
    <mergeCell ref="A162:A164"/>
    <mergeCell ref="A165:A167"/>
    <mergeCell ref="A168:A170"/>
    <mergeCell ref="A171:A173"/>
    <mergeCell ref="A174:A176"/>
    <mergeCell ref="A177:A179"/>
    <mergeCell ref="A180:A182"/>
    <mergeCell ref="A183:A185"/>
    <mergeCell ref="A149:A150"/>
    <mergeCell ref="A151:A152"/>
    <mergeCell ref="A137:A138"/>
    <mergeCell ref="A139:A140"/>
    <mergeCell ref="A141:A142"/>
    <mergeCell ref="A143:A144"/>
    <mergeCell ref="A145:A146"/>
    <mergeCell ref="A147:A148"/>
    <mergeCell ref="A156:A158"/>
    <mergeCell ref="A159:A161"/>
    <mergeCell ref="A125:A126"/>
    <mergeCell ref="A127:A128"/>
    <mergeCell ref="A129:A130"/>
    <mergeCell ref="A131:A132"/>
    <mergeCell ref="A133:A134"/>
    <mergeCell ref="A135:A136"/>
    <mergeCell ref="A112:A113"/>
    <mergeCell ref="A114:A115"/>
    <mergeCell ref="A119:A120"/>
    <mergeCell ref="A121:A122"/>
    <mergeCell ref="A123:A124"/>
    <mergeCell ref="A100:A101"/>
    <mergeCell ref="A102:A103"/>
    <mergeCell ref="A104:A105"/>
    <mergeCell ref="A106:A107"/>
    <mergeCell ref="A108:A109"/>
    <mergeCell ref="A110:A111"/>
    <mergeCell ref="A88:A89"/>
    <mergeCell ref="A90:A91"/>
    <mergeCell ref="A92:A93"/>
    <mergeCell ref="A94:A95"/>
    <mergeCell ref="A96:A97"/>
    <mergeCell ref="A98:A99"/>
    <mergeCell ref="A75:A76"/>
    <mergeCell ref="A80:A81"/>
    <mergeCell ref="A82:A83"/>
    <mergeCell ref="A84:A85"/>
    <mergeCell ref="A86:A87"/>
    <mergeCell ref="A63:A64"/>
    <mergeCell ref="A65:A66"/>
    <mergeCell ref="A67:A68"/>
    <mergeCell ref="A69:A70"/>
    <mergeCell ref="A71:A72"/>
    <mergeCell ref="A73:A74"/>
    <mergeCell ref="A57:A58"/>
    <mergeCell ref="I57:I58"/>
    <mergeCell ref="A59:A60"/>
    <mergeCell ref="I59:I60"/>
    <mergeCell ref="A61:A62"/>
    <mergeCell ref="I61:I62"/>
    <mergeCell ref="A40:H41"/>
    <mergeCell ref="A49:A50"/>
    <mergeCell ref="I49:I50"/>
    <mergeCell ref="A51:A52"/>
    <mergeCell ref="A53:A54"/>
    <mergeCell ref="A55:A56"/>
    <mergeCell ref="I55:I56"/>
    <mergeCell ref="A43:A44"/>
    <mergeCell ref="I43:I44"/>
    <mergeCell ref="A45:A46"/>
    <mergeCell ref="I45:I46"/>
    <mergeCell ref="A47:A48"/>
    <mergeCell ref="I47:I48"/>
    <mergeCell ref="A12:A13"/>
    <mergeCell ref="I13:O14"/>
    <mergeCell ref="A14:A15"/>
    <mergeCell ref="A32:A33"/>
    <mergeCell ref="A34:A35"/>
    <mergeCell ref="A36:A37"/>
    <mergeCell ref="A38:A39"/>
    <mergeCell ref="A22:A23"/>
    <mergeCell ref="I22:I23"/>
    <mergeCell ref="A24:A25"/>
    <mergeCell ref="A26:A27"/>
    <mergeCell ref="A28:A29"/>
    <mergeCell ref="A30:A31"/>
    <mergeCell ref="K40:O41"/>
    <mergeCell ref="K52:O53"/>
    <mergeCell ref="A268:H269"/>
    <mergeCell ref="A192:H193"/>
    <mergeCell ref="A229:H230"/>
    <mergeCell ref="A153:H154"/>
    <mergeCell ref="A116:H117"/>
    <mergeCell ref="A77:H78"/>
    <mergeCell ref="I1:O2"/>
    <mergeCell ref="A4:A5"/>
    <mergeCell ref="I4:I5"/>
    <mergeCell ref="A6:A7"/>
    <mergeCell ref="I6:I7"/>
    <mergeCell ref="A16:A17"/>
    <mergeCell ref="I16:I17"/>
    <mergeCell ref="A18:A19"/>
    <mergeCell ref="I18:I19"/>
    <mergeCell ref="A1:H2"/>
    <mergeCell ref="A20:A21"/>
    <mergeCell ref="I20:I21"/>
    <mergeCell ref="A8:A9"/>
    <mergeCell ref="I8:I9"/>
    <mergeCell ref="A10:A11"/>
    <mergeCell ref="I10:I11"/>
  </mergeCells>
  <printOptions horizontalCentered="1" verticalCentered="1"/>
  <pageMargins left="0.23622047244094491" right="0.23622047244094491" top="0.74803149606299213" bottom="0.74803149606299213" header="0.31496062992125984" footer="0.31496062992125984"/>
  <pageSetup paperSize="9" scale="90" orientation="portrait" horizontalDpi="4294967295" verticalDpi="4294967295" r:id="rId1"/>
  <rowBreaks count="7" manualBreakCount="7">
    <brk id="39" max="16383" man="1"/>
    <brk id="76" max="16383" man="1"/>
    <brk id="115" max="16383" man="1"/>
    <brk id="152" max="16383" man="1"/>
    <brk id="191" max="16383" man="1"/>
    <brk id="228" max="16383" man="1"/>
    <brk id="267" max="16383" man="1"/>
  </rowBreaks>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8</vt:i4>
      </vt:variant>
    </vt:vector>
  </HeadingPairs>
  <TitlesOfParts>
    <vt:vector size="17" baseType="lpstr">
      <vt:lpstr>věž</vt:lpstr>
      <vt:lpstr>100m</vt:lpstr>
      <vt:lpstr>dvojboj</vt:lpstr>
      <vt:lpstr>štafeta</vt:lpstr>
      <vt:lpstr>útok</vt:lpstr>
      <vt:lpstr>družstva</vt:lpstr>
      <vt:lpstr>přihlášky</vt:lpstr>
      <vt:lpstr>Startovky</vt:lpstr>
      <vt:lpstr>Ruční měření</vt:lpstr>
      <vt:lpstr>'100m'!Oblast_tisku</vt:lpstr>
      <vt:lpstr>družstva!Oblast_tisku</vt:lpstr>
      <vt:lpstr>dvojboj!Oblast_tisku</vt:lpstr>
      <vt:lpstr>'Ruční měření'!Oblast_tisku</vt:lpstr>
      <vt:lpstr>Startovky!Oblast_tisku</vt:lpstr>
      <vt:lpstr>štafeta!Oblast_tisku</vt:lpstr>
      <vt:lpstr>útok!Oblast_tisku</vt:lpstr>
      <vt:lpstr>věž!Oblast_tisku</vt:lpstr>
    </vt:vector>
  </TitlesOfParts>
  <Company>ÚO Český Krumlov</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bauer</dc:creator>
  <cp:lastModifiedBy>REZERVA</cp:lastModifiedBy>
  <cp:lastPrinted>2019-06-14T14:32:42Z</cp:lastPrinted>
  <dcterms:created xsi:type="dcterms:W3CDTF">2008-06-06T07:26:10Z</dcterms:created>
  <dcterms:modified xsi:type="dcterms:W3CDTF">2019-06-14T16:27:18Z</dcterms:modified>
</cp:coreProperties>
</file>