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30" windowWidth="19020" windowHeight="9090"/>
  </bookViews>
  <sheets>
    <sheet name="celkem" sheetId="4" r:id="rId1"/>
    <sheet name="celkemNEOF" sheetId="7" r:id="rId2"/>
    <sheet name="útok" sheetId="6" r:id="rId3"/>
    <sheet name="štafeta" sheetId="5" r:id="rId4"/>
    <sheet name="dvojbojV" sheetId="3" r:id="rId5"/>
    <sheet name="100mV" sheetId="2" r:id="rId6"/>
    <sheet name="věžV" sheetId="1" r:id="rId7"/>
  </sheets>
  <externalReferences>
    <externalReference r:id="rId8"/>
  </externalReferences>
  <definedNames>
    <definedName name="_xlnm._FilterDatabase" localSheetId="5" hidden="1">'100mV'!$B$5:$J$87</definedName>
    <definedName name="_xlnm._FilterDatabase" localSheetId="4" hidden="1">dvojbojV!$B$5:$J$76</definedName>
    <definedName name="_xlnm._FilterDatabase" localSheetId="3" hidden="1">štafeta!$A$5:$H$29</definedName>
    <definedName name="_xlnm._FilterDatabase" localSheetId="6" hidden="1">věžV!$A$5:$J$125</definedName>
    <definedName name="_xlnm.Print_Titles" localSheetId="6">věžV!$1:$4</definedName>
  </definedNames>
  <calcPr calcId="125725" fullCalcOnLoad="1"/>
</workbook>
</file>

<file path=xl/calcChain.xml><?xml version="1.0" encoding="utf-8"?>
<calcChain xmlns="http://schemas.openxmlformats.org/spreadsheetml/2006/main">
  <c r="K19" i="7"/>
  <c r="J19"/>
  <c r="I19"/>
  <c r="H19"/>
  <c r="G19"/>
  <c r="F19"/>
  <c r="E19"/>
  <c r="L19"/>
  <c r="N19"/>
  <c r="D19"/>
  <c r="L18"/>
  <c r="N18"/>
  <c r="K18"/>
  <c r="J18"/>
  <c r="I18"/>
  <c r="H18"/>
  <c r="G18"/>
  <c r="F18"/>
  <c r="E18"/>
  <c r="D18"/>
  <c r="K17"/>
  <c r="J17"/>
  <c r="I17"/>
  <c r="H17"/>
  <c r="G17"/>
  <c r="F17"/>
  <c r="E17"/>
  <c r="L17"/>
  <c r="N17"/>
  <c r="D17"/>
  <c r="K16"/>
  <c r="J16"/>
  <c r="I16"/>
  <c r="H16"/>
  <c r="G16"/>
  <c r="F16"/>
  <c r="E16"/>
  <c r="L16"/>
  <c r="N16"/>
  <c r="D16"/>
  <c r="K15"/>
  <c r="J15"/>
  <c r="I15"/>
  <c r="H15"/>
  <c r="G15"/>
  <c r="F15"/>
  <c r="E15"/>
  <c r="L15"/>
  <c r="N15"/>
  <c r="D15"/>
  <c r="K14"/>
  <c r="J14"/>
  <c r="I14"/>
  <c r="H14"/>
  <c r="G14"/>
  <c r="F14"/>
  <c r="E14"/>
  <c r="L14"/>
  <c r="N14"/>
  <c r="D14"/>
  <c r="K13"/>
  <c r="J13"/>
  <c r="I13"/>
  <c r="H13"/>
  <c r="G13"/>
  <c r="F13"/>
  <c r="E13"/>
  <c r="L13"/>
  <c r="N13"/>
  <c r="D13"/>
  <c r="K12"/>
  <c r="J12"/>
  <c r="I12"/>
  <c r="H12"/>
  <c r="G12"/>
  <c r="F12"/>
  <c r="E12"/>
  <c r="L12"/>
  <c r="N12"/>
  <c r="D12"/>
  <c r="K11"/>
  <c r="J11"/>
  <c r="I11"/>
  <c r="H11"/>
  <c r="G11"/>
  <c r="F11"/>
  <c r="E11"/>
  <c r="L11"/>
  <c r="N11"/>
  <c r="D11"/>
  <c r="K10"/>
  <c r="J10"/>
  <c r="I10"/>
  <c r="H10"/>
  <c r="G10"/>
  <c r="F10"/>
  <c r="E10"/>
  <c r="L10"/>
  <c r="N10"/>
  <c r="D10"/>
  <c r="K9"/>
  <c r="J9"/>
  <c r="I9"/>
  <c r="H9"/>
  <c r="G9"/>
  <c r="F9"/>
  <c r="E9"/>
  <c r="L9"/>
  <c r="N9"/>
  <c r="D9"/>
  <c r="K8"/>
  <c r="J8"/>
  <c r="I8"/>
  <c r="H8"/>
  <c r="G8"/>
  <c r="F8"/>
  <c r="E8"/>
  <c r="L8"/>
  <c r="N8"/>
  <c r="A8"/>
  <c r="D8"/>
  <c r="I21" i="6"/>
  <c r="F21"/>
  <c r="L21"/>
  <c r="I17"/>
  <c r="F17"/>
  <c r="I16"/>
  <c r="F16"/>
  <c r="I19"/>
  <c r="F19"/>
  <c r="M17"/>
  <c r="I15"/>
  <c r="F15"/>
  <c r="M16"/>
  <c r="I18"/>
  <c r="F18"/>
  <c r="M15"/>
  <c r="I9"/>
  <c r="F9"/>
  <c r="I11"/>
  <c r="F11"/>
  <c r="M11"/>
  <c r="I12"/>
  <c r="F12"/>
  <c r="I7"/>
  <c r="F7"/>
  <c r="I8"/>
  <c r="F8"/>
  <c r="M8"/>
  <c r="I10"/>
  <c r="F10"/>
  <c r="M7"/>
  <c r="A18" i="7"/>
  <c r="A19"/>
  <c r="A9"/>
  <c r="A10"/>
  <c r="A11"/>
  <c r="A12"/>
  <c r="A13"/>
  <c r="A14"/>
  <c r="A15"/>
  <c r="A16"/>
  <c r="A17"/>
  <c r="L15" i="6"/>
  <c r="L16"/>
  <c r="L17"/>
  <c r="L18"/>
  <c r="L19"/>
  <c r="M18"/>
  <c r="M19"/>
  <c r="M10"/>
  <c r="M9"/>
  <c r="M12"/>
  <c r="N15"/>
  <c r="N16"/>
  <c r="N17"/>
  <c r="N18"/>
  <c r="N19"/>
  <c r="L7"/>
  <c r="N7"/>
  <c r="L8"/>
  <c r="N8"/>
  <c r="L9"/>
  <c r="L10"/>
  <c r="N10"/>
  <c r="L11"/>
  <c r="N11"/>
  <c r="L12"/>
  <c r="J21"/>
  <c r="M21"/>
  <c r="N21"/>
  <c r="J10"/>
  <c r="J8"/>
  <c r="J7"/>
  <c r="J12"/>
  <c r="J11"/>
  <c r="J9"/>
  <c r="J18"/>
  <c r="A18"/>
  <c r="J15"/>
  <c r="J19"/>
  <c r="A19"/>
  <c r="J16"/>
  <c r="J17"/>
  <c r="A17"/>
  <c r="A16"/>
  <c r="A15"/>
  <c r="N9"/>
  <c r="N12"/>
  <c r="A9"/>
  <c r="A7"/>
  <c r="P11"/>
  <c r="P7"/>
  <c r="P17"/>
  <c r="P12"/>
  <c r="P8"/>
  <c r="P16"/>
  <c r="P18"/>
  <c r="P10"/>
  <c r="P15"/>
  <c r="P19"/>
  <c r="P9"/>
  <c r="A10"/>
  <c r="A11"/>
  <c r="P21"/>
  <c r="A12"/>
  <c r="A8"/>
  <c r="A11" i="5"/>
  <c r="A16"/>
  <c r="A9"/>
  <c r="A21"/>
  <c r="A29"/>
  <c r="A14"/>
  <c r="A7"/>
  <c r="A28"/>
  <c r="A13"/>
  <c r="A12"/>
  <c r="A19"/>
  <c r="A27"/>
  <c r="A26"/>
  <c r="A10"/>
  <c r="A8"/>
  <c r="A25"/>
  <c r="A22"/>
  <c r="A17"/>
  <c r="A24"/>
  <c r="A6"/>
  <c r="A23"/>
  <c r="A20"/>
  <c r="A18"/>
  <c r="A15"/>
  <c r="J20" i="4"/>
  <c r="G20"/>
  <c r="F20"/>
  <c r="J18"/>
  <c r="G18"/>
  <c r="F18"/>
  <c r="G19"/>
  <c r="F19"/>
  <c r="J16"/>
  <c r="G16"/>
  <c r="F16"/>
  <c r="J17"/>
  <c r="G17"/>
  <c r="F17"/>
  <c r="J13"/>
  <c r="G13"/>
  <c r="F13"/>
  <c r="J12"/>
  <c r="G12"/>
  <c r="F12"/>
  <c r="J10"/>
  <c r="G10"/>
  <c r="F10"/>
  <c r="G11"/>
  <c r="F11"/>
  <c r="J9"/>
  <c r="G9"/>
  <c r="F9"/>
  <c r="J8"/>
  <c r="G8"/>
  <c r="F8"/>
  <c r="J125" i="1"/>
  <c r="I125"/>
  <c r="H125"/>
  <c r="G125"/>
  <c r="F125"/>
  <c r="E125"/>
  <c r="D125"/>
  <c r="C125"/>
  <c r="B125"/>
  <c r="J124"/>
  <c r="I124"/>
  <c r="H124"/>
  <c r="G124"/>
  <c r="F124"/>
  <c r="E124"/>
  <c r="D124"/>
  <c r="C124"/>
  <c r="B124"/>
  <c r="J123"/>
  <c r="I123"/>
  <c r="H123"/>
  <c r="G123"/>
  <c r="F123"/>
  <c r="E123"/>
  <c r="D123"/>
  <c r="C123"/>
  <c r="B123"/>
  <c r="J122"/>
  <c r="I122"/>
  <c r="H122"/>
  <c r="G122"/>
  <c r="F122"/>
  <c r="E122"/>
  <c r="D122"/>
  <c r="C122"/>
  <c r="B122"/>
  <c r="J121"/>
  <c r="I121"/>
  <c r="H121"/>
  <c r="G121"/>
  <c r="F121"/>
  <c r="E121"/>
  <c r="D121"/>
  <c r="C121"/>
  <c r="B121"/>
  <c r="J120"/>
  <c r="I120"/>
  <c r="H120"/>
  <c r="G120"/>
  <c r="F120"/>
  <c r="E120"/>
  <c r="D120"/>
  <c r="C120"/>
  <c r="B120"/>
  <c r="J119"/>
  <c r="I119"/>
  <c r="H119"/>
  <c r="G119"/>
  <c r="F119"/>
  <c r="E119"/>
  <c r="D119"/>
  <c r="C119"/>
  <c r="B119"/>
  <c r="J118"/>
  <c r="I118"/>
  <c r="H118"/>
  <c r="G118"/>
  <c r="F118"/>
  <c r="E118"/>
  <c r="D118"/>
  <c r="C118"/>
  <c r="B118"/>
  <c r="J117"/>
  <c r="I117"/>
  <c r="H117"/>
  <c r="G117"/>
  <c r="F117"/>
  <c r="E117"/>
  <c r="D117"/>
  <c r="C117"/>
  <c r="B117"/>
  <c r="J116"/>
  <c r="I116"/>
  <c r="H116"/>
  <c r="G116"/>
  <c r="F116"/>
  <c r="E116"/>
  <c r="D116"/>
  <c r="C116"/>
  <c r="B116"/>
  <c r="J115"/>
  <c r="I115"/>
  <c r="H115"/>
  <c r="G115"/>
  <c r="F115"/>
  <c r="E115"/>
  <c r="D115"/>
  <c r="C115"/>
  <c r="B115"/>
  <c r="J114"/>
  <c r="I114"/>
  <c r="H114"/>
  <c r="G114"/>
  <c r="F114"/>
  <c r="E114"/>
  <c r="D114"/>
  <c r="C114"/>
  <c r="B114"/>
  <c r="J113"/>
  <c r="I113"/>
  <c r="H113"/>
  <c r="G113"/>
  <c r="F113"/>
  <c r="E113"/>
  <c r="D113"/>
  <c r="C113"/>
  <c r="B113"/>
  <c r="J112"/>
  <c r="I112"/>
  <c r="H112"/>
  <c r="G112"/>
  <c r="F112"/>
  <c r="E112"/>
  <c r="D112"/>
  <c r="C112"/>
  <c r="B112"/>
  <c r="J111"/>
  <c r="I111"/>
  <c r="H111"/>
  <c r="G111"/>
  <c r="F111"/>
  <c r="E111"/>
  <c r="D111"/>
  <c r="C111"/>
  <c r="B111"/>
  <c r="J110"/>
  <c r="I110"/>
  <c r="H110"/>
  <c r="G110"/>
  <c r="F110"/>
  <c r="E110"/>
  <c r="D110"/>
  <c r="C110"/>
  <c r="B110"/>
  <c r="J109"/>
  <c r="I109"/>
  <c r="H109"/>
  <c r="G109"/>
  <c r="F109"/>
  <c r="E109"/>
  <c r="C109"/>
  <c r="B109"/>
  <c r="J108"/>
  <c r="I108"/>
  <c r="H108"/>
  <c r="G108"/>
  <c r="F108"/>
  <c r="E108"/>
  <c r="C108"/>
  <c r="B108"/>
  <c r="J107"/>
  <c r="I107"/>
  <c r="H107"/>
  <c r="G107"/>
  <c r="F107"/>
  <c r="E107"/>
  <c r="D107"/>
  <c r="C107"/>
  <c r="B107"/>
  <c r="J106"/>
  <c r="I106"/>
  <c r="H106"/>
  <c r="G106"/>
  <c r="F106"/>
  <c r="E106"/>
  <c r="D106"/>
  <c r="C106"/>
  <c r="B106"/>
  <c r="J105"/>
  <c r="I105"/>
  <c r="H105"/>
  <c r="G105"/>
  <c r="F105"/>
  <c r="E105"/>
  <c r="D105"/>
  <c r="C105"/>
  <c r="B105"/>
  <c r="J104"/>
  <c r="I104"/>
  <c r="H104"/>
  <c r="G104"/>
  <c r="F104"/>
  <c r="E104"/>
  <c r="D104"/>
  <c r="C104"/>
  <c r="B104"/>
  <c r="J103"/>
  <c r="I103"/>
  <c r="H103"/>
  <c r="G103"/>
  <c r="F103"/>
  <c r="E103"/>
  <c r="D103"/>
  <c r="C103"/>
  <c r="B103"/>
  <c r="J102"/>
  <c r="I102"/>
  <c r="H102"/>
  <c r="G102"/>
  <c r="F102"/>
  <c r="E102"/>
  <c r="D102"/>
  <c r="C102"/>
  <c r="B102"/>
  <c r="J101"/>
  <c r="I101"/>
  <c r="H101"/>
  <c r="G101"/>
  <c r="F101"/>
  <c r="E101"/>
  <c r="D101"/>
  <c r="C101"/>
  <c r="B101"/>
  <c r="J100"/>
  <c r="I100"/>
  <c r="H100"/>
  <c r="G100"/>
  <c r="F100"/>
  <c r="E100"/>
  <c r="D100"/>
  <c r="C100"/>
  <c r="B100"/>
  <c r="J99"/>
  <c r="I99"/>
  <c r="H99"/>
  <c r="G99"/>
  <c r="F99"/>
  <c r="E99"/>
  <c r="D99"/>
  <c r="C99"/>
  <c r="B99"/>
  <c r="J98"/>
  <c r="I98"/>
  <c r="H98"/>
  <c r="G98"/>
  <c r="F98"/>
  <c r="E98"/>
  <c r="D98"/>
  <c r="C98"/>
  <c r="B98"/>
  <c r="J97"/>
  <c r="I97"/>
  <c r="H97"/>
  <c r="G97"/>
  <c r="F97"/>
  <c r="E97"/>
  <c r="D97"/>
  <c r="C97"/>
  <c r="B97"/>
  <c r="J96"/>
  <c r="I96"/>
  <c r="H96"/>
  <c r="G96"/>
  <c r="F96"/>
  <c r="E96"/>
  <c r="D96"/>
  <c r="C96"/>
  <c r="B96"/>
  <c r="J95"/>
  <c r="I95"/>
  <c r="H95"/>
  <c r="G95"/>
  <c r="F95"/>
  <c r="E95"/>
  <c r="D95"/>
  <c r="C95"/>
  <c r="B95"/>
  <c r="J94"/>
  <c r="I94"/>
  <c r="H94"/>
  <c r="G94"/>
  <c r="F94"/>
  <c r="E94"/>
  <c r="D94"/>
  <c r="C94"/>
  <c r="B94"/>
  <c r="J93"/>
  <c r="I93"/>
  <c r="H93"/>
  <c r="G93"/>
  <c r="F93"/>
  <c r="E93"/>
  <c r="D93"/>
  <c r="C93"/>
  <c r="B93"/>
  <c r="J92"/>
  <c r="I92"/>
  <c r="H92"/>
  <c r="G92"/>
  <c r="F92"/>
  <c r="E92"/>
  <c r="D92"/>
  <c r="C92"/>
  <c r="B92"/>
  <c r="J91"/>
  <c r="I91"/>
  <c r="H91"/>
  <c r="G91"/>
  <c r="F91"/>
  <c r="E91"/>
  <c r="D91"/>
  <c r="C91"/>
  <c r="B91"/>
  <c r="J90"/>
  <c r="I90"/>
  <c r="H90"/>
  <c r="G90"/>
  <c r="F90"/>
  <c r="E90"/>
  <c r="D90"/>
  <c r="C90"/>
  <c r="B90"/>
  <c r="J89"/>
  <c r="I89"/>
  <c r="H89"/>
  <c r="G89"/>
  <c r="F89"/>
  <c r="E89"/>
  <c r="D89"/>
  <c r="C89"/>
  <c r="B89"/>
  <c r="J88"/>
  <c r="I88"/>
  <c r="H88"/>
  <c r="G88"/>
  <c r="F88"/>
  <c r="E88"/>
  <c r="D88"/>
  <c r="C88"/>
  <c r="B88"/>
  <c r="J87"/>
  <c r="I87"/>
  <c r="H87"/>
  <c r="G87"/>
  <c r="F87"/>
  <c r="E87"/>
  <c r="D87"/>
  <c r="C87"/>
  <c r="B87"/>
  <c r="J86"/>
  <c r="I86"/>
  <c r="H86"/>
  <c r="G86"/>
  <c r="F86"/>
  <c r="E86"/>
  <c r="D86"/>
  <c r="C86"/>
  <c r="B86"/>
  <c r="J85"/>
  <c r="I85"/>
  <c r="H85"/>
  <c r="G85"/>
  <c r="F85"/>
  <c r="E85"/>
  <c r="D85"/>
  <c r="C85"/>
  <c r="B85"/>
  <c r="J84"/>
  <c r="I84"/>
  <c r="H84"/>
  <c r="G84"/>
  <c r="F84"/>
  <c r="E84"/>
  <c r="D84"/>
  <c r="C84"/>
  <c r="B84"/>
  <c r="J83"/>
  <c r="I83"/>
  <c r="H83"/>
  <c r="G83"/>
  <c r="F83"/>
  <c r="E83"/>
  <c r="D83"/>
  <c r="C83"/>
  <c r="B83"/>
  <c r="J82"/>
  <c r="I82"/>
  <c r="H82"/>
  <c r="G82"/>
  <c r="F82"/>
  <c r="E82"/>
  <c r="D82"/>
  <c r="C82"/>
  <c r="B82"/>
  <c r="J81"/>
  <c r="I81"/>
  <c r="H81"/>
  <c r="G81"/>
  <c r="F81"/>
  <c r="E81"/>
  <c r="D81"/>
  <c r="C81"/>
  <c r="B81"/>
  <c r="J80"/>
  <c r="I80"/>
  <c r="H80"/>
  <c r="G80"/>
  <c r="F80"/>
  <c r="E80"/>
  <c r="D80"/>
  <c r="C80"/>
  <c r="B80"/>
  <c r="J79"/>
  <c r="I79"/>
  <c r="H79"/>
  <c r="G79"/>
  <c r="F79"/>
  <c r="E79"/>
  <c r="D79"/>
  <c r="C79"/>
  <c r="B79"/>
  <c r="J78"/>
  <c r="I78"/>
  <c r="H78"/>
  <c r="G78"/>
  <c r="F78"/>
  <c r="E78"/>
  <c r="D78"/>
  <c r="C78"/>
  <c r="B78"/>
  <c r="J77"/>
  <c r="I77"/>
  <c r="H77"/>
  <c r="G77"/>
  <c r="F77"/>
  <c r="E77"/>
  <c r="D77"/>
  <c r="C77"/>
  <c r="B77"/>
  <c r="J76"/>
  <c r="I76"/>
  <c r="H76"/>
  <c r="G76"/>
  <c r="F76"/>
  <c r="E76"/>
  <c r="D76"/>
  <c r="C76"/>
  <c r="B76"/>
  <c r="J75"/>
  <c r="I75"/>
  <c r="H75"/>
  <c r="G75"/>
  <c r="F75"/>
  <c r="E75"/>
  <c r="D75"/>
  <c r="C75"/>
  <c r="B75"/>
  <c r="J74"/>
  <c r="I74"/>
  <c r="H74"/>
  <c r="G74"/>
  <c r="F74"/>
  <c r="E74"/>
  <c r="D74"/>
  <c r="C74"/>
  <c r="B74"/>
  <c r="J73"/>
  <c r="I73"/>
  <c r="H73"/>
  <c r="G73"/>
  <c r="F73"/>
  <c r="E73"/>
  <c r="D73"/>
  <c r="C73"/>
  <c r="B73"/>
  <c r="J72"/>
  <c r="I72"/>
  <c r="H72"/>
  <c r="G72"/>
  <c r="F72"/>
  <c r="E72"/>
  <c r="D72"/>
  <c r="C72"/>
  <c r="B72"/>
  <c r="J71"/>
  <c r="I71"/>
  <c r="H71"/>
  <c r="G71"/>
  <c r="F71"/>
  <c r="E71"/>
  <c r="D71"/>
  <c r="C71"/>
  <c r="B71"/>
  <c r="J70"/>
  <c r="I70"/>
  <c r="H70"/>
  <c r="G70"/>
  <c r="F70"/>
  <c r="E70"/>
  <c r="D70"/>
  <c r="C70"/>
  <c r="B70"/>
  <c r="J69"/>
  <c r="I69"/>
  <c r="H69"/>
  <c r="G69"/>
  <c r="F69"/>
  <c r="E69"/>
  <c r="D69"/>
  <c r="C69"/>
  <c r="B69"/>
  <c r="J68"/>
  <c r="I68"/>
  <c r="H68"/>
  <c r="G68"/>
  <c r="F68"/>
  <c r="E68"/>
  <c r="D68"/>
  <c r="C68"/>
  <c r="B68"/>
  <c r="J67"/>
  <c r="I67"/>
  <c r="H67"/>
  <c r="G67"/>
  <c r="F67"/>
  <c r="E67"/>
  <c r="D67"/>
  <c r="C67"/>
  <c r="B67"/>
  <c r="J66"/>
  <c r="I66"/>
  <c r="H66"/>
  <c r="G66"/>
  <c r="F66"/>
  <c r="E66"/>
  <c r="D66"/>
  <c r="C66"/>
  <c r="B66"/>
  <c r="J65"/>
  <c r="I65"/>
  <c r="H65"/>
  <c r="G65"/>
  <c r="F65"/>
  <c r="E65"/>
  <c r="D65"/>
  <c r="C65"/>
  <c r="B65"/>
  <c r="J64"/>
  <c r="I64"/>
  <c r="H64"/>
  <c r="G64"/>
  <c r="F64"/>
  <c r="E64"/>
  <c r="D64"/>
  <c r="C64"/>
  <c r="B64"/>
  <c r="J63"/>
  <c r="I63"/>
  <c r="H63"/>
  <c r="G63"/>
  <c r="F63"/>
  <c r="E63"/>
  <c r="D63"/>
  <c r="C63"/>
  <c r="B63"/>
  <c r="J62"/>
  <c r="I62"/>
  <c r="H62"/>
  <c r="G62"/>
  <c r="F62"/>
  <c r="E62"/>
  <c r="D62"/>
  <c r="C62"/>
  <c r="B62"/>
  <c r="J61"/>
  <c r="I61"/>
  <c r="H61"/>
  <c r="G61"/>
  <c r="F61"/>
  <c r="E61"/>
  <c r="D61"/>
  <c r="C61"/>
  <c r="B61"/>
  <c r="J60"/>
  <c r="I60"/>
  <c r="H60"/>
  <c r="G60"/>
  <c r="F60"/>
  <c r="E60"/>
  <c r="D60"/>
  <c r="C60"/>
  <c r="B60"/>
  <c r="J59"/>
  <c r="I59"/>
  <c r="H59"/>
  <c r="G59"/>
  <c r="F59"/>
  <c r="E59"/>
  <c r="D59"/>
  <c r="C59"/>
  <c r="B59"/>
  <c r="J58"/>
  <c r="I58"/>
  <c r="H58"/>
  <c r="G58"/>
  <c r="F58"/>
  <c r="E58"/>
  <c r="D58"/>
  <c r="C58"/>
  <c r="B58"/>
  <c r="J57"/>
  <c r="I57"/>
  <c r="H57"/>
  <c r="G57"/>
  <c r="F57"/>
  <c r="E57"/>
  <c r="D57"/>
  <c r="C57"/>
  <c r="B57"/>
  <c r="J56"/>
  <c r="I56"/>
  <c r="H56"/>
  <c r="G56"/>
  <c r="F56"/>
  <c r="E56"/>
  <c r="D56"/>
  <c r="C56"/>
  <c r="B56"/>
  <c r="J55"/>
  <c r="I55"/>
  <c r="H55"/>
  <c r="G55"/>
  <c r="F55"/>
  <c r="E55"/>
  <c r="D55"/>
  <c r="C55"/>
  <c r="B55"/>
  <c r="J54"/>
  <c r="I54"/>
  <c r="H54"/>
  <c r="G54"/>
  <c r="F54"/>
  <c r="E54"/>
  <c r="D54"/>
  <c r="C54"/>
  <c r="B54"/>
  <c r="J53"/>
  <c r="I53"/>
  <c r="H53"/>
  <c r="G53"/>
  <c r="F53"/>
  <c r="E53"/>
  <c r="D53"/>
  <c r="C53"/>
  <c r="B53"/>
  <c r="J52"/>
  <c r="I52"/>
  <c r="H52"/>
  <c r="G52"/>
  <c r="F52"/>
  <c r="E52"/>
  <c r="D52"/>
  <c r="C52"/>
  <c r="B52"/>
  <c r="J51"/>
  <c r="I51"/>
  <c r="H51"/>
  <c r="G51"/>
  <c r="F51"/>
  <c r="E51"/>
  <c r="D51"/>
  <c r="C51"/>
  <c r="B51"/>
  <c r="J50"/>
  <c r="I50"/>
  <c r="H50"/>
  <c r="G50"/>
  <c r="F50"/>
  <c r="E50"/>
  <c r="D50"/>
  <c r="C50"/>
  <c r="B50"/>
  <c r="J49"/>
  <c r="I49"/>
  <c r="H49"/>
  <c r="G49"/>
  <c r="F49"/>
  <c r="E49"/>
  <c r="D49"/>
  <c r="C49"/>
  <c r="B49"/>
  <c r="J48"/>
  <c r="I48"/>
  <c r="H48"/>
  <c r="G48"/>
  <c r="F48"/>
  <c r="E48"/>
  <c r="D48"/>
  <c r="C48"/>
  <c r="B48"/>
  <c r="J47"/>
  <c r="I47"/>
  <c r="H47"/>
  <c r="G47"/>
  <c r="F47"/>
  <c r="E47"/>
  <c r="D47"/>
  <c r="C47"/>
  <c r="B47"/>
  <c r="J46"/>
  <c r="I46"/>
  <c r="H46"/>
  <c r="G46"/>
  <c r="F46"/>
  <c r="E46"/>
  <c r="D46"/>
  <c r="C46"/>
  <c r="B46"/>
  <c r="J45"/>
  <c r="I45"/>
  <c r="H45"/>
  <c r="G45"/>
  <c r="F45"/>
  <c r="E45"/>
  <c r="D45"/>
  <c r="C45"/>
  <c r="B45"/>
  <c r="J44"/>
  <c r="I44"/>
  <c r="H44"/>
  <c r="G44"/>
  <c r="F44"/>
  <c r="E44"/>
  <c r="D44"/>
  <c r="C44"/>
  <c r="B44"/>
  <c r="J43"/>
  <c r="I43"/>
  <c r="H43"/>
  <c r="G43"/>
  <c r="F43"/>
  <c r="E43"/>
  <c r="C43"/>
  <c r="B43"/>
  <c r="J42"/>
  <c r="I42"/>
  <c r="H42"/>
  <c r="G42"/>
  <c r="F42"/>
  <c r="E42"/>
  <c r="D42"/>
  <c r="C42"/>
  <c r="B42"/>
  <c r="J41"/>
  <c r="I41"/>
  <c r="H41"/>
  <c r="G41"/>
  <c r="F41"/>
  <c r="E41"/>
  <c r="C41"/>
  <c r="B41"/>
  <c r="J40"/>
  <c r="I40"/>
  <c r="H40"/>
  <c r="G40"/>
  <c r="F40"/>
  <c r="E40"/>
  <c r="D40"/>
  <c r="C40"/>
  <c r="B40"/>
  <c r="J39"/>
  <c r="I39"/>
  <c r="H39"/>
  <c r="G39"/>
  <c r="F39"/>
  <c r="E39"/>
  <c r="D39"/>
  <c r="C39"/>
  <c r="B39"/>
  <c r="J38"/>
  <c r="I38"/>
  <c r="H38"/>
  <c r="G38"/>
  <c r="F38"/>
  <c r="E38"/>
  <c r="C38"/>
  <c r="B38"/>
  <c r="J37"/>
  <c r="I37"/>
  <c r="H37"/>
  <c r="G37"/>
  <c r="F37"/>
  <c r="E37"/>
  <c r="D37"/>
  <c r="C37"/>
  <c r="B37"/>
  <c r="J36"/>
  <c r="I36"/>
  <c r="H36"/>
  <c r="G36"/>
  <c r="F36"/>
  <c r="E36"/>
  <c r="D36"/>
  <c r="C36"/>
  <c r="B36"/>
  <c r="J35"/>
  <c r="I35"/>
  <c r="H35"/>
  <c r="G35"/>
  <c r="F35"/>
  <c r="E35"/>
  <c r="C35"/>
  <c r="B35"/>
  <c r="J34"/>
  <c r="I34"/>
  <c r="H34"/>
  <c r="G34"/>
  <c r="F34"/>
  <c r="E34"/>
  <c r="C34"/>
  <c r="B34"/>
  <c r="J33"/>
  <c r="I33"/>
  <c r="H33"/>
  <c r="G33"/>
  <c r="F33"/>
  <c r="E33"/>
  <c r="D33"/>
  <c r="C33"/>
  <c r="B33"/>
  <c r="J32"/>
  <c r="I32"/>
  <c r="H32"/>
  <c r="G32"/>
  <c r="F32"/>
  <c r="E32"/>
  <c r="D32"/>
  <c r="C32"/>
  <c r="B32"/>
  <c r="J31"/>
  <c r="I31"/>
  <c r="H31"/>
  <c r="G31"/>
  <c r="F31"/>
  <c r="E31"/>
  <c r="D31"/>
  <c r="C31"/>
  <c r="B31"/>
  <c r="J30"/>
  <c r="I30"/>
  <c r="H30"/>
  <c r="G30"/>
  <c r="F30"/>
  <c r="E30"/>
  <c r="D30"/>
  <c r="C30"/>
  <c r="B30"/>
  <c r="J29"/>
  <c r="I29"/>
  <c r="H29"/>
  <c r="G29"/>
  <c r="F29"/>
  <c r="E29"/>
  <c r="D29"/>
  <c r="C29"/>
  <c r="B29"/>
  <c r="J28"/>
  <c r="I28"/>
  <c r="H28"/>
  <c r="G28"/>
  <c r="F28"/>
  <c r="E28"/>
  <c r="D28"/>
  <c r="C28"/>
  <c r="B28"/>
  <c r="J27"/>
  <c r="I27"/>
  <c r="H27"/>
  <c r="G27"/>
  <c r="F27"/>
  <c r="E27"/>
  <c r="C27"/>
  <c r="B27"/>
  <c r="J26"/>
  <c r="I26"/>
  <c r="H26"/>
  <c r="G26"/>
  <c r="F26"/>
  <c r="E26"/>
  <c r="C26"/>
  <c r="B26"/>
  <c r="J25"/>
  <c r="I25"/>
  <c r="H25"/>
  <c r="G25"/>
  <c r="F25"/>
  <c r="E25"/>
  <c r="D25"/>
  <c r="C25"/>
  <c r="B25"/>
  <c r="J24"/>
  <c r="I24"/>
  <c r="H24"/>
  <c r="G24"/>
  <c r="F24"/>
  <c r="E24"/>
  <c r="D24"/>
  <c r="C24"/>
  <c r="B24"/>
  <c r="J23"/>
  <c r="I23"/>
  <c r="H23"/>
  <c r="G23"/>
  <c r="F23"/>
  <c r="E23"/>
  <c r="D23"/>
  <c r="C23"/>
  <c r="B23"/>
  <c r="J22"/>
  <c r="I22"/>
  <c r="H22"/>
  <c r="G22"/>
  <c r="F22"/>
  <c r="E22"/>
  <c r="D22"/>
  <c r="C22"/>
  <c r="B22"/>
  <c r="J21"/>
  <c r="I21"/>
  <c r="H21"/>
  <c r="G21"/>
  <c r="F21"/>
  <c r="E21"/>
  <c r="D21"/>
  <c r="C21"/>
  <c r="B21"/>
  <c r="J20"/>
  <c r="I20"/>
  <c r="H20"/>
  <c r="G20"/>
  <c r="F20"/>
  <c r="E20"/>
  <c r="D20"/>
  <c r="C20"/>
  <c r="B20"/>
  <c r="J19"/>
  <c r="I19"/>
  <c r="H19"/>
  <c r="G19"/>
  <c r="F19"/>
  <c r="E19"/>
  <c r="D19"/>
  <c r="C19"/>
  <c r="B19"/>
  <c r="J18"/>
  <c r="I18"/>
  <c r="H18"/>
  <c r="G18"/>
  <c r="F18"/>
  <c r="E18"/>
  <c r="D18"/>
  <c r="C18"/>
  <c r="B18"/>
  <c r="J17"/>
  <c r="I17"/>
  <c r="H17"/>
  <c r="G17"/>
  <c r="F17"/>
  <c r="E17"/>
  <c r="D17"/>
  <c r="C17"/>
  <c r="B17"/>
  <c r="J16"/>
  <c r="I16"/>
  <c r="H16"/>
  <c r="G16"/>
  <c r="F16"/>
  <c r="E16"/>
  <c r="C16"/>
  <c r="B16"/>
  <c r="J15"/>
  <c r="I15"/>
  <c r="H15"/>
  <c r="G15"/>
  <c r="F15"/>
  <c r="E15"/>
  <c r="D15"/>
  <c r="C15"/>
  <c r="B15"/>
  <c r="J14"/>
  <c r="I14"/>
  <c r="H14"/>
  <c r="G14"/>
  <c r="F14"/>
  <c r="E14"/>
  <c r="D14"/>
  <c r="C14"/>
  <c r="B14"/>
  <c r="J13"/>
  <c r="I13"/>
  <c r="H13"/>
  <c r="G13"/>
  <c r="F13"/>
  <c r="E13"/>
  <c r="D13"/>
  <c r="C13"/>
  <c r="B13"/>
  <c r="J12"/>
  <c r="I12"/>
  <c r="H12"/>
  <c r="G12"/>
  <c r="F12"/>
  <c r="E12"/>
  <c r="D12"/>
  <c r="C12"/>
  <c r="B12"/>
  <c r="J11"/>
  <c r="I11"/>
  <c r="H11"/>
  <c r="G11"/>
  <c r="F11"/>
  <c r="E11"/>
  <c r="D11"/>
  <c r="C11"/>
  <c r="B11"/>
  <c r="J10"/>
  <c r="I10"/>
  <c r="H10"/>
  <c r="G10"/>
  <c r="F10"/>
  <c r="E10"/>
  <c r="D10"/>
  <c r="C10"/>
  <c r="B10"/>
  <c r="J9"/>
  <c r="I9"/>
  <c r="H9"/>
  <c r="G9"/>
  <c r="F9"/>
  <c r="E9"/>
  <c r="D9"/>
  <c r="C9"/>
  <c r="B9"/>
  <c r="J8"/>
  <c r="I8"/>
  <c r="H8"/>
  <c r="G8"/>
  <c r="F8"/>
  <c r="E8"/>
  <c r="D8"/>
  <c r="C8"/>
  <c r="B8"/>
  <c r="J7"/>
  <c r="I7"/>
  <c r="H7"/>
  <c r="G7"/>
  <c r="F7"/>
  <c r="E7"/>
  <c r="D7"/>
  <c r="C7"/>
  <c r="B7"/>
  <c r="J6"/>
  <c r="I6"/>
  <c r="H6"/>
  <c r="G6"/>
  <c r="F6"/>
  <c r="E6"/>
  <c r="D6"/>
  <c r="C6"/>
  <c r="B6"/>
  <c r="D12" i="4"/>
  <c r="K11"/>
  <c r="J11"/>
  <c r="K18"/>
  <c r="K20"/>
  <c r="J19"/>
  <c r="K19"/>
  <c r="K17"/>
  <c r="K16"/>
  <c r="D16"/>
  <c r="D10"/>
  <c r="K12"/>
  <c r="K8"/>
  <c r="K13"/>
  <c r="K9"/>
  <c r="K10"/>
  <c r="D17"/>
  <c r="D11"/>
  <c r="D8"/>
  <c r="D19"/>
  <c r="D13"/>
  <c r="D20"/>
  <c r="D18"/>
  <c r="D9"/>
  <c r="E12"/>
  <c r="E18"/>
  <c r="E17"/>
  <c r="E16"/>
  <c r="E20"/>
  <c r="E19"/>
  <c r="E9"/>
  <c r="E13"/>
  <c r="E8"/>
  <c r="E11"/>
  <c r="E10"/>
  <c r="B9" i="2"/>
  <c r="J38"/>
  <c r="E18"/>
  <c r="H33"/>
  <c r="I9"/>
  <c r="C33"/>
  <c r="H44"/>
  <c r="J40"/>
  <c r="F33"/>
  <c r="J26"/>
  <c r="C9"/>
  <c r="J9"/>
  <c r="E51"/>
  <c r="I8"/>
  <c r="B22"/>
  <c r="G41"/>
  <c r="I47"/>
  <c r="J62"/>
  <c r="C28"/>
  <c r="C40"/>
  <c r="J49"/>
  <c r="B41"/>
  <c r="G73"/>
  <c r="I66"/>
  <c r="C46"/>
  <c r="E8"/>
  <c r="E9"/>
  <c r="G9"/>
  <c r="C8"/>
  <c r="F9"/>
  <c r="B18"/>
  <c r="J22"/>
  <c r="C29"/>
  <c r="G37"/>
  <c r="H40"/>
  <c r="J42"/>
  <c r="B46"/>
  <c r="C49"/>
  <c r="C53"/>
  <c r="H68"/>
  <c r="I22"/>
  <c r="F29"/>
  <c r="J37"/>
  <c r="G40"/>
  <c r="C44"/>
  <c r="B53"/>
  <c r="J73"/>
  <c r="J28"/>
  <c r="B60"/>
  <c r="C22"/>
  <c r="B39"/>
  <c r="F8"/>
  <c r="H8"/>
  <c r="J18"/>
  <c r="F22"/>
  <c r="B26"/>
  <c r="I27"/>
  <c r="G29"/>
  <c r="C37"/>
  <c r="B38"/>
  <c r="I39"/>
  <c r="C41"/>
  <c r="B42"/>
  <c r="J46"/>
  <c r="I51"/>
  <c r="B62"/>
  <c r="F66"/>
  <c r="J70"/>
  <c r="E22"/>
  <c r="E26"/>
  <c r="B29"/>
  <c r="J29"/>
  <c r="B37"/>
  <c r="I38"/>
  <c r="J41"/>
  <c r="C48"/>
  <c r="C52"/>
  <c r="I62"/>
  <c r="E70"/>
  <c r="I29"/>
  <c r="B52"/>
  <c r="C26"/>
  <c r="E16"/>
  <c r="B7"/>
  <c r="C6"/>
  <c r="B13"/>
  <c r="G11"/>
  <c r="H10"/>
  <c r="G7"/>
  <c r="H6"/>
  <c r="D7"/>
  <c r="E6"/>
  <c r="G12"/>
  <c r="E11"/>
  <c r="F10"/>
  <c r="I7"/>
  <c r="J6"/>
  <c r="B6"/>
  <c r="I10"/>
  <c r="E12"/>
  <c r="C13"/>
  <c r="E15"/>
  <c r="C17"/>
  <c r="I19"/>
  <c r="C21"/>
  <c r="I23"/>
  <c r="C25"/>
  <c r="B30"/>
  <c r="J30"/>
  <c r="I31"/>
  <c r="B34"/>
  <c r="J34"/>
  <c r="I35"/>
  <c r="I43"/>
  <c r="C45"/>
  <c r="B50"/>
  <c r="J50"/>
  <c r="B54"/>
  <c r="J54"/>
  <c r="I55"/>
  <c r="C57"/>
  <c r="B58"/>
  <c r="J58"/>
  <c r="I59"/>
  <c r="C61"/>
  <c r="I63"/>
  <c r="C65"/>
  <c r="B17"/>
  <c r="C20"/>
  <c r="J21"/>
  <c r="B25"/>
  <c r="E30"/>
  <c r="C32"/>
  <c r="I34"/>
  <c r="J45"/>
  <c r="I54"/>
  <c r="B57"/>
  <c r="I58"/>
  <c r="B61"/>
  <c r="B65"/>
  <c r="B69"/>
  <c r="G71"/>
  <c r="H71"/>
  <c r="F77"/>
  <c r="F81"/>
  <c r="F85"/>
  <c r="C77"/>
  <c r="C81"/>
  <c r="C85"/>
  <c r="I13"/>
  <c r="I21"/>
  <c r="I25"/>
  <c r="C31"/>
  <c r="J36"/>
  <c r="I45"/>
  <c r="B15"/>
  <c r="C30"/>
  <c r="C58"/>
  <c r="H69"/>
  <c r="F79"/>
  <c r="C75"/>
  <c r="F7"/>
  <c r="G6"/>
  <c r="J13"/>
  <c r="C12"/>
  <c r="C11"/>
  <c r="J8"/>
  <c r="B8"/>
  <c r="C7"/>
  <c r="D6"/>
  <c r="J7"/>
  <c r="I6"/>
  <c r="F13"/>
  <c r="I11"/>
  <c r="J10"/>
  <c r="B10"/>
  <c r="D8"/>
  <c r="E7"/>
  <c r="F6"/>
  <c r="H7"/>
  <c r="G8"/>
  <c r="E10"/>
  <c r="H11"/>
  <c r="H12"/>
  <c r="G13"/>
  <c r="I15"/>
  <c r="G17"/>
  <c r="F18"/>
  <c r="E19"/>
  <c r="H20"/>
  <c r="G21"/>
  <c r="E23"/>
  <c r="H24"/>
  <c r="G25"/>
  <c r="F26"/>
  <c r="E27"/>
  <c r="H28"/>
  <c r="F30"/>
  <c r="E31"/>
  <c r="H32"/>
  <c r="G33"/>
  <c r="F34"/>
  <c r="E35"/>
  <c r="H36"/>
  <c r="F38"/>
  <c r="E39"/>
  <c r="F42"/>
  <c r="E43"/>
  <c r="G45"/>
  <c r="F46"/>
  <c r="E47"/>
  <c r="H48"/>
  <c r="G49"/>
  <c r="F50"/>
  <c r="H52"/>
  <c r="G53"/>
  <c r="F54"/>
  <c r="E55"/>
  <c r="H56"/>
  <c r="G57"/>
  <c r="F58"/>
  <c r="E59"/>
  <c r="H60"/>
  <c r="G61"/>
  <c r="F62"/>
  <c r="E63"/>
  <c r="H64"/>
  <c r="G65"/>
  <c r="E67"/>
  <c r="G69"/>
  <c r="H72"/>
  <c r="J17"/>
  <c r="I18"/>
  <c r="B21"/>
  <c r="C24"/>
  <c r="J25"/>
  <c r="I26"/>
  <c r="I30"/>
  <c r="B33"/>
  <c r="J33"/>
  <c r="C36"/>
  <c r="I42"/>
  <c r="B45"/>
  <c r="I46"/>
  <c r="B49"/>
  <c r="I50"/>
  <c r="G52"/>
  <c r="J53"/>
  <c r="C56"/>
  <c r="J57"/>
  <c r="C60"/>
  <c r="J61"/>
  <c r="C64"/>
  <c r="J65"/>
  <c r="C68"/>
  <c r="J69"/>
  <c r="G72"/>
  <c r="H75"/>
  <c r="H79"/>
  <c r="H83"/>
  <c r="H87"/>
  <c r="E75"/>
  <c r="J78"/>
  <c r="J82"/>
  <c r="J86"/>
  <c r="F11"/>
  <c r="C19"/>
  <c r="J24"/>
  <c r="B28"/>
  <c r="E33"/>
  <c r="C39"/>
  <c r="C43"/>
  <c r="B48"/>
  <c r="B56"/>
  <c r="B64"/>
  <c r="B19"/>
  <c r="I24"/>
  <c r="E28"/>
  <c r="J31"/>
  <c r="B35"/>
  <c r="B43"/>
  <c r="C50"/>
  <c r="C66"/>
  <c r="J71"/>
  <c r="F87"/>
  <c r="C83"/>
  <c r="B68"/>
  <c r="G16"/>
  <c r="I40"/>
  <c r="C54"/>
  <c r="C62"/>
  <c r="F75"/>
  <c r="F83"/>
  <c r="C79"/>
  <c r="C87"/>
  <c r="H21"/>
  <c r="B16"/>
  <c r="J14"/>
  <c r="B66"/>
  <c r="J66"/>
  <c r="I67"/>
  <c r="C69"/>
  <c r="B70"/>
  <c r="I71"/>
  <c r="H15"/>
  <c r="F17"/>
  <c r="H19"/>
  <c r="G20"/>
  <c r="F21"/>
  <c r="H23"/>
  <c r="G24"/>
  <c r="F25"/>
  <c r="H27"/>
  <c r="G28"/>
  <c r="H31"/>
  <c r="G32"/>
  <c r="E34"/>
  <c r="H35"/>
  <c r="G36"/>
  <c r="F37"/>
  <c r="E38"/>
  <c r="H39"/>
  <c r="F41"/>
  <c r="E42"/>
  <c r="H43"/>
  <c r="G44"/>
  <c r="F45"/>
  <c r="E46"/>
  <c r="H47"/>
  <c r="G48"/>
  <c r="F49"/>
  <c r="E50"/>
  <c r="H51"/>
  <c r="F53"/>
  <c r="E54"/>
  <c r="H55"/>
  <c r="G56"/>
  <c r="F57"/>
  <c r="E58"/>
  <c r="H59"/>
  <c r="G60"/>
  <c r="F61"/>
  <c r="E62"/>
  <c r="H63"/>
  <c r="G64"/>
  <c r="F65"/>
  <c r="E66"/>
  <c r="H67"/>
  <c r="G68"/>
  <c r="F69"/>
  <c r="H70"/>
  <c r="F72"/>
  <c r="I70"/>
  <c r="C72"/>
  <c r="B73"/>
  <c r="I74"/>
  <c r="G76"/>
  <c r="E78"/>
  <c r="G80"/>
  <c r="E82"/>
  <c r="G84"/>
  <c r="E86"/>
  <c r="F74"/>
  <c r="B78"/>
  <c r="I79"/>
  <c r="B82"/>
  <c r="I83"/>
  <c r="B86"/>
  <c r="I87"/>
  <c r="H9"/>
  <c r="B12"/>
  <c r="G15"/>
  <c r="B20"/>
  <c r="C23"/>
  <c r="E25"/>
  <c r="C27"/>
  <c r="F28"/>
  <c r="B32"/>
  <c r="C35"/>
  <c r="I37"/>
  <c r="B44"/>
  <c r="C47"/>
  <c r="I49"/>
  <c r="I53"/>
  <c r="I57"/>
  <c r="I61"/>
  <c r="I65"/>
  <c r="I69"/>
  <c r="J15"/>
  <c r="J19"/>
  <c r="B23"/>
  <c r="H25"/>
  <c r="B27"/>
  <c r="I28"/>
  <c r="B31"/>
  <c r="I36"/>
  <c r="J43"/>
  <c r="J47"/>
  <c r="J51"/>
  <c r="J55"/>
  <c r="J59"/>
  <c r="J63"/>
  <c r="J67"/>
  <c r="C70"/>
  <c r="H73"/>
  <c r="H77"/>
  <c r="H81"/>
  <c r="H85"/>
  <c r="E73"/>
  <c r="J76"/>
  <c r="J80"/>
  <c r="J84"/>
  <c r="J39"/>
  <c r="B14"/>
  <c r="F73"/>
  <c r="E74"/>
  <c r="C76"/>
  <c r="B77"/>
  <c r="J77"/>
  <c r="I78"/>
  <c r="C80"/>
  <c r="B81"/>
  <c r="J81"/>
  <c r="I82"/>
  <c r="C84"/>
  <c r="B85"/>
  <c r="J85"/>
  <c r="I86"/>
  <c r="C73"/>
  <c r="B74"/>
  <c r="J74"/>
  <c r="I75"/>
  <c r="H76"/>
  <c r="G77"/>
  <c r="F78"/>
  <c r="E79"/>
  <c r="H80"/>
  <c r="G81"/>
  <c r="F82"/>
  <c r="E83"/>
  <c r="H84"/>
  <c r="G85"/>
  <c r="F86"/>
  <c r="E87"/>
  <c r="G10"/>
  <c r="I12"/>
  <c r="J12"/>
  <c r="C15"/>
  <c r="I17"/>
  <c r="G19"/>
  <c r="J20"/>
  <c r="H22"/>
  <c r="B24"/>
  <c r="H26"/>
  <c r="J32"/>
  <c r="I33"/>
  <c r="B36"/>
  <c r="B40"/>
  <c r="I41"/>
  <c r="G43"/>
  <c r="J44"/>
  <c r="J48"/>
  <c r="C51"/>
  <c r="J52"/>
  <c r="C55"/>
  <c r="J56"/>
  <c r="C59"/>
  <c r="J60"/>
  <c r="C63"/>
  <c r="J64"/>
  <c r="C67"/>
  <c r="J68"/>
  <c r="E71"/>
  <c r="F15"/>
  <c r="C18"/>
  <c r="F19"/>
  <c r="I20"/>
  <c r="G22"/>
  <c r="J23"/>
  <c r="G26"/>
  <c r="J27"/>
  <c r="I32"/>
  <c r="C34"/>
  <c r="J35"/>
  <c r="C38"/>
  <c r="C42"/>
  <c r="F43"/>
  <c r="I44"/>
  <c r="B47"/>
  <c r="I48"/>
  <c r="B51"/>
  <c r="I52"/>
  <c r="B55"/>
  <c r="I56"/>
  <c r="B59"/>
  <c r="I60"/>
  <c r="B63"/>
  <c r="I64"/>
  <c r="B67"/>
  <c r="I68"/>
  <c r="C71"/>
  <c r="B71"/>
  <c r="I72"/>
  <c r="G74"/>
  <c r="E76"/>
  <c r="G78"/>
  <c r="E80"/>
  <c r="G82"/>
  <c r="E84"/>
  <c r="G86"/>
  <c r="B76"/>
  <c r="I77"/>
  <c r="B80"/>
  <c r="I81"/>
  <c r="B84"/>
  <c r="I85"/>
  <c r="G14"/>
  <c r="C14"/>
  <c r="J16"/>
  <c r="E14"/>
  <c r="C10"/>
  <c r="B11"/>
  <c r="J11"/>
  <c r="H13"/>
  <c r="F12"/>
  <c r="E13"/>
  <c r="E17"/>
  <c r="H18"/>
  <c r="F20"/>
  <c r="E21"/>
  <c r="G23"/>
  <c r="F24"/>
  <c r="G27"/>
  <c r="E29"/>
  <c r="H30"/>
  <c r="G31"/>
  <c r="F32"/>
  <c r="H34"/>
  <c r="G35"/>
  <c r="F36"/>
  <c r="E37"/>
  <c r="H38"/>
  <c r="G39"/>
  <c r="F40"/>
  <c r="E41"/>
  <c r="H42"/>
  <c r="F44"/>
  <c r="E45"/>
  <c r="H46"/>
  <c r="G47"/>
  <c r="F48"/>
  <c r="E49"/>
  <c r="H50"/>
  <c r="G51"/>
  <c r="F52"/>
  <c r="E53"/>
  <c r="H54"/>
  <c r="G55"/>
  <c r="F56"/>
  <c r="E57"/>
  <c r="H58"/>
  <c r="G59"/>
  <c r="F60"/>
  <c r="E61"/>
  <c r="H62"/>
  <c r="G63"/>
  <c r="F64"/>
  <c r="E65"/>
  <c r="H66"/>
  <c r="G67"/>
  <c r="F68"/>
  <c r="E69"/>
  <c r="F70"/>
  <c r="H17"/>
  <c r="G18"/>
  <c r="E20"/>
  <c r="F23"/>
  <c r="E24"/>
  <c r="F27"/>
  <c r="H29"/>
  <c r="G30"/>
  <c r="F31"/>
  <c r="E32"/>
  <c r="G34"/>
  <c r="F35"/>
  <c r="E36"/>
  <c r="H37"/>
  <c r="G38"/>
  <c r="F39"/>
  <c r="E40"/>
  <c r="H41"/>
  <c r="G42"/>
  <c r="E44"/>
  <c r="H45"/>
  <c r="G46"/>
  <c r="F47"/>
  <c r="E48"/>
  <c r="H49"/>
  <c r="G50"/>
  <c r="F51"/>
  <c r="E52"/>
  <c r="H53"/>
  <c r="G54"/>
  <c r="F55"/>
  <c r="E56"/>
  <c r="H57"/>
  <c r="G58"/>
  <c r="F59"/>
  <c r="E60"/>
  <c r="H61"/>
  <c r="G62"/>
  <c r="F63"/>
  <c r="E64"/>
  <c r="H65"/>
  <c r="G66"/>
  <c r="F67"/>
  <c r="E68"/>
  <c r="B72"/>
  <c r="G70"/>
  <c r="F71"/>
  <c r="E72"/>
  <c r="C74"/>
  <c r="B75"/>
  <c r="J75"/>
  <c r="I76"/>
  <c r="C78"/>
  <c r="B79"/>
  <c r="J79"/>
  <c r="I80"/>
  <c r="C82"/>
  <c r="B83"/>
  <c r="J83"/>
  <c r="I84"/>
  <c r="C86"/>
  <c r="B87"/>
  <c r="J87"/>
  <c r="J72"/>
  <c r="I73"/>
  <c r="H74"/>
  <c r="G75"/>
  <c r="F76"/>
  <c r="E77"/>
  <c r="H78"/>
  <c r="G79"/>
  <c r="F80"/>
  <c r="E81"/>
  <c r="H82"/>
  <c r="G83"/>
  <c r="F84"/>
  <c r="E85"/>
  <c r="H86"/>
  <c r="G87"/>
  <c r="C16"/>
  <c r="H16"/>
  <c r="H14"/>
  <c r="I16"/>
  <c r="I14"/>
  <c r="F16"/>
  <c r="F14"/>
  <c r="D56"/>
  <c r="D79"/>
  <c r="D78"/>
  <c r="D77"/>
  <c r="D76"/>
  <c r="D41"/>
  <c r="D75"/>
  <c r="D72"/>
  <c r="D74"/>
  <c r="D43"/>
  <c r="D73"/>
  <c r="D71"/>
  <c r="D70"/>
  <c r="D55"/>
  <c r="D69"/>
  <c r="D67"/>
  <c r="D68"/>
  <c r="D54"/>
  <c r="D53"/>
  <c r="D39"/>
  <c r="D83"/>
  <c r="D37"/>
  <c r="D38"/>
  <c r="J76" i="3"/>
  <c r="H76"/>
  <c r="F76"/>
  <c r="B76"/>
  <c r="I75"/>
  <c r="G75"/>
  <c r="E75"/>
  <c r="C75"/>
  <c r="J74"/>
  <c r="H74"/>
  <c r="F74"/>
  <c r="B74"/>
  <c r="I73"/>
  <c r="G73"/>
  <c r="E73"/>
  <c r="C73"/>
  <c r="J72"/>
  <c r="H72"/>
  <c r="F72"/>
  <c r="B72"/>
  <c r="I71"/>
  <c r="G71"/>
  <c r="E71"/>
  <c r="C71"/>
  <c r="J70"/>
  <c r="H70"/>
  <c r="F70"/>
  <c r="B70"/>
  <c r="I69"/>
  <c r="G69"/>
  <c r="E69"/>
  <c r="C69"/>
  <c r="J68"/>
  <c r="H68"/>
  <c r="F68"/>
  <c r="B68"/>
  <c r="I67"/>
  <c r="G67"/>
  <c r="E67"/>
  <c r="C67"/>
  <c r="J66"/>
  <c r="H66"/>
  <c r="F66"/>
  <c r="B66"/>
  <c r="I65"/>
  <c r="G65"/>
  <c r="E65"/>
  <c r="C65"/>
  <c r="J64"/>
  <c r="H64"/>
  <c r="F64"/>
  <c r="B64"/>
  <c r="I63"/>
  <c r="G63"/>
  <c r="E63"/>
  <c r="C63"/>
  <c r="J62"/>
  <c r="H62"/>
  <c r="F62"/>
  <c r="B62"/>
  <c r="I61"/>
  <c r="G61"/>
  <c r="E61"/>
  <c r="C61"/>
  <c r="J60"/>
  <c r="H60"/>
  <c r="F60"/>
  <c r="B60"/>
  <c r="I59"/>
  <c r="G59"/>
  <c r="E59"/>
  <c r="C59"/>
  <c r="I76"/>
  <c r="G76"/>
  <c r="E76"/>
  <c r="C76"/>
  <c r="J75"/>
  <c r="H75"/>
  <c r="F75"/>
  <c r="B75"/>
  <c r="I74"/>
  <c r="G74"/>
  <c r="E74"/>
  <c r="C74"/>
  <c r="J73"/>
  <c r="H73"/>
  <c r="F73"/>
  <c r="B73"/>
  <c r="I72"/>
  <c r="G72"/>
  <c r="E72"/>
  <c r="C72"/>
  <c r="J71"/>
  <c r="H71"/>
  <c r="F71"/>
  <c r="B71"/>
  <c r="I70"/>
  <c r="G70"/>
  <c r="E70"/>
  <c r="C70"/>
  <c r="J69"/>
  <c r="H69"/>
  <c r="F69"/>
  <c r="B69"/>
  <c r="I68"/>
  <c r="G68"/>
  <c r="E68"/>
  <c r="C68"/>
  <c r="J67"/>
  <c r="H67"/>
  <c r="F67"/>
  <c r="B67"/>
  <c r="I66"/>
  <c r="G66"/>
  <c r="E66"/>
  <c r="C66"/>
  <c r="J65"/>
  <c r="H65"/>
  <c r="F65"/>
  <c r="B65"/>
  <c r="I64"/>
  <c r="G64"/>
  <c r="E64"/>
  <c r="C64"/>
  <c r="J63"/>
  <c r="H63"/>
  <c r="F63"/>
  <c r="B63"/>
  <c r="I62"/>
  <c r="G62"/>
  <c r="E62"/>
  <c r="C62"/>
  <c r="J61"/>
  <c r="H61"/>
  <c r="F61"/>
  <c r="B61"/>
  <c r="I60"/>
  <c r="G60"/>
  <c r="E60"/>
  <c r="C60"/>
  <c r="J59"/>
  <c r="H59"/>
  <c r="F59"/>
  <c r="J58"/>
  <c r="H58"/>
  <c r="F58"/>
  <c r="B58"/>
  <c r="I57"/>
  <c r="G57"/>
  <c r="E57"/>
  <c r="C57"/>
  <c r="J56"/>
  <c r="H56"/>
  <c r="F56"/>
  <c r="B56"/>
  <c r="I55"/>
  <c r="G55"/>
  <c r="E55"/>
  <c r="C55"/>
  <c r="J54"/>
  <c r="H54"/>
  <c r="F54"/>
  <c r="B54"/>
  <c r="I53"/>
  <c r="G53"/>
  <c r="E53"/>
  <c r="C53"/>
  <c r="J52"/>
  <c r="H52"/>
  <c r="F52"/>
  <c r="B52"/>
  <c r="I51"/>
  <c r="G51"/>
  <c r="E51"/>
  <c r="C51"/>
  <c r="J50"/>
  <c r="H50"/>
  <c r="F50"/>
  <c r="B50"/>
  <c r="I49"/>
  <c r="G49"/>
  <c r="E49"/>
  <c r="C49"/>
  <c r="J48"/>
  <c r="H48"/>
  <c r="F48"/>
  <c r="B48"/>
  <c r="I47"/>
  <c r="G47"/>
  <c r="E47"/>
  <c r="C47"/>
  <c r="J46"/>
  <c r="H46"/>
  <c r="F46"/>
  <c r="B46"/>
  <c r="I45"/>
  <c r="G45"/>
  <c r="E45"/>
  <c r="C45"/>
  <c r="J44"/>
  <c r="H44"/>
  <c r="F44"/>
  <c r="B44"/>
  <c r="I43"/>
  <c r="G43"/>
  <c r="E43"/>
  <c r="C43"/>
  <c r="J42"/>
  <c r="H42"/>
  <c r="F42"/>
  <c r="B42"/>
  <c r="I41"/>
  <c r="G41"/>
  <c r="E41"/>
  <c r="C41"/>
  <c r="J40"/>
  <c r="H40"/>
  <c r="F40"/>
  <c r="B40"/>
  <c r="I39"/>
  <c r="G39"/>
  <c r="E39"/>
  <c r="C39"/>
  <c r="J38"/>
  <c r="H38"/>
  <c r="F38"/>
  <c r="B38"/>
  <c r="I37"/>
  <c r="G37"/>
  <c r="E37"/>
  <c r="C37"/>
  <c r="J36"/>
  <c r="H36"/>
  <c r="F36"/>
  <c r="B36"/>
  <c r="I35"/>
  <c r="G35"/>
  <c r="E35"/>
  <c r="C35"/>
  <c r="J34"/>
  <c r="H34"/>
  <c r="F34"/>
  <c r="B34"/>
  <c r="I33"/>
  <c r="G33"/>
  <c r="E33"/>
  <c r="C33"/>
  <c r="J32"/>
  <c r="H32"/>
  <c r="F32"/>
  <c r="B32"/>
  <c r="I31"/>
  <c r="G31"/>
  <c r="E31"/>
  <c r="C31"/>
  <c r="J30"/>
  <c r="H30"/>
  <c r="F30"/>
  <c r="B30"/>
  <c r="I29"/>
  <c r="G29"/>
  <c r="E29"/>
  <c r="C29"/>
  <c r="J28"/>
  <c r="H28"/>
  <c r="F28"/>
  <c r="B28"/>
  <c r="I27"/>
  <c r="G27"/>
  <c r="E27"/>
  <c r="C27"/>
  <c r="J26"/>
  <c r="H26"/>
  <c r="F26"/>
  <c r="B26"/>
  <c r="I25"/>
  <c r="G25"/>
  <c r="E25"/>
  <c r="C25"/>
  <c r="J24"/>
  <c r="H24"/>
  <c r="F24"/>
  <c r="B24"/>
  <c r="I23"/>
  <c r="G23"/>
  <c r="E23"/>
  <c r="C23"/>
  <c r="J22"/>
  <c r="H22"/>
  <c r="F22"/>
  <c r="B22"/>
  <c r="I21"/>
  <c r="G21"/>
  <c r="E21"/>
  <c r="C21"/>
  <c r="J20"/>
  <c r="H20"/>
  <c r="F20"/>
  <c r="B20"/>
  <c r="I19"/>
  <c r="G19"/>
  <c r="E19"/>
  <c r="C19"/>
  <c r="J18"/>
  <c r="H18"/>
  <c r="F18"/>
  <c r="B18"/>
  <c r="I17"/>
  <c r="G17"/>
  <c r="E17"/>
  <c r="C17"/>
  <c r="J16"/>
  <c r="H16"/>
  <c r="F16"/>
  <c r="B16"/>
  <c r="I15"/>
  <c r="G15"/>
  <c r="E15"/>
  <c r="C15"/>
  <c r="J14"/>
  <c r="H14"/>
  <c r="F14"/>
  <c r="B14"/>
  <c r="I13"/>
  <c r="G13"/>
  <c r="E13"/>
  <c r="C13"/>
  <c r="J12"/>
  <c r="H12"/>
  <c r="F12"/>
  <c r="B12"/>
  <c r="I11"/>
  <c r="G11"/>
  <c r="E11"/>
  <c r="C11"/>
  <c r="J10"/>
  <c r="H10"/>
  <c r="F10"/>
  <c r="B10"/>
  <c r="I9"/>
  <c r="G9"/>
  <c r="E9"/>
  <c r="C9"/>
  <c r="J8"/>
  <c r="H8"/>
  <c r="F8"/>
  <c r="D8"/>
  <c r="B8"/>
  <c r="I7"/>
  <c r="G7"/>
  <c r="E7"/>
  <c r="C7"/>
  <c r="J6"/>
  <c r="H6"/>
  <c r="F6"/>
  <c r="D6"/>
  <c r="B6"/>
  <c r="B59"/>
  <c r="I58"/>
  <c r="G58"/>
  <c r="E58"/>
  <c r="C58"/>
  <c r="J57"/>
  <c r="H57"/>
  <c r="F57"/>
  <c r="B57"/>
  <c r="I56"/>
  <c r="G56"/>
  <c r="E56"/>
  <c r="C56"/>
  <c r="J55"/>
  <c r="H55"/>
  <c r="F55"/>
  <c r="B55"/>
  <c r="I54"/>
  <c r="G54"/>
  <c r="E54"/>
  <c r="C54"/>
  <c r="J53"/>
  <c r="H53"/>
  <c r="F53"/>
  <c r="B53"/>
  <c r="I52"/>
  <c r="G52"/>
  <c r="E52"/>
  <c r="C52"/>
  <c r="J51"/>
  <c r="H51"/>
  <c r="F51"/>
  <c r="B51"/>
  <c r="I50"/>
  <c r="G50"/>
  <c r="E50"/>
  <c r="C50"/>
  <c r="J49"/>
  <c r="H49"/>
  <c r="F49"/>
  <c r="B49"/>
  <c r="I48"/>
  <c r="G48"/>
  <c r="E48"/>
  <c r="C48"/>
  <c r="J47"/>
  <c r="H47"/>
  <c r="F47"/>
  <c r="B47"/>
  <c r="I46"/>
  <c r="G46"/>
  <c r="E46"/>
  <c r="C46"/>
  <c r="J45"/>
  <c r="H45"/>
  <c r="F45"/>
  <c r="B45"/>
  <c r="I44"/>
  <c r="G44"/>
  <c r="E44"/>
  <c r="C44"/>
  <c r="J43"/>
  <c r="H43"/>
  <c r="F43"/>
  <c r="B43"/>
  <c r="I42"/>
  <c r="G42"/>
  <c r="E42"/>
  <c r="C42"/>
  <c r="J41"/>
  <c r="H41"/>
  <c r="F41"/>
  <c r="B41"/>
  <c r="I40"/>
  <c r="G40"/>
  <c r="E40"/>
  <c r="C40"/>
  <c r="J39"/>
  <c r="H39"/>
  <c r="F39"/>
  <c r="B39"/>
  <c r="I38"/>
  <c r="G38"/>
  <c r="E38"/>
  <c r="C38"/>
  <c r="J37"/>
  <c r="H37"/>
  <c r="F37"/>
  <c r="B37"/>
  <c r="I36"/>
  <c r="G36"/>
  <c r="E36"/>
  <c r="C36"/>
  <c r="J35"/>
  <c r="H35"/>
  <c r="F35"/>
  <c r="B35"/>
  <c r="I34"/>
  <c r="G34"/>
  <c r="E34"/>
  <c r="C34"/>
  <c r="J33"/>
  <c r="H33"/>
  <c r="F33"/>
  <c r="B33"/>
  <c r="I32"/>
  <c r="G32"/>
  <c r="E32"/>
  <c r="C32"/>
  <c r="J31"/>
  <c r="H31"/>
  <c r="F31"/>
  <c r="B31"/>
  <c r="I30"/>
  <c r="G30"/>
  <c r="E30"/>
  <c r="C30"/>
  <c r="J29"/>
  <c r="H29"/>
  <c r="F29"/>
  <c r="B29"/>
  <c r="I28"/>
  <c r="G28"/>
  <c r="E28"/>
  <c r="C28"/>
  <c r="J27"/>
  <c r="H27"/>
  <c r="F27"/>
  <c r="B27"/>
  <c r="I26"/>
  <c r="G26"/>
  <c r="E26"/>
  <c r="C26"/>
  <c r="J25"/>
  <c r="H25"/>
  <c r="F25"/>
  <c r="B25"/>
  <c r="I24"/>
  <c r="G24"/>
  <c r="E24"/>
  <c r="C24"/>
  <c r="J23"/>
  <c r="H23"/>
  <c r="F23"/>
  <c r="B23"/>
  <c r="I22"/>
  <c r="G22"/>
  <c r="E22"/>
  <c r="C22"/>
  <c r="J21"/>
  <c r="H21"/>
  <c r="F21"/>
  <c r="B21"/>
  <c r="I20"/>
  <c r="G20"/>
  <c r="E20"/>
  <c r="C20"/>
  <c r="J19"/>
  <c r="H19"/>
  <c r="F19"/>
  <c r="B19"/>
  <c r="I18"/>
  <c r="G18"/>
  <c r="E18"/>
  <c r="C18"/>
  <c r="J17"/>
  <c r="H17"/>
  <c r="F17"/>
  <c r="B17"/>
  <c r="I16"/>
  <c r="G16"/>
  <c r="E16"/>
  <c r="C16"/>
  <c r="J15"/>
  <c r="H15"/>
  <c r="F15"/>
  <c r="B15"/>
  <c r="I14"/>
  <c r="G14"/>
  <c r="E14"/>
  <c r="C14"/>
  <c r="J13"/>
  <c r="H13"/>
  <c r="F13"/>
  <c r="B13"/>
  <c r="I12"/>
  <c r="G12"/>
  <c r="E12"/>
  <c r="C12"/>
  <c r="J11"/>
  <c r="H11"/>
  <c r="F11"/>
  <c r="B11"/>
  <c r="I10"/>
  <c r="G10"/>
  <c r="E10"/>
  <c r="C10"/>
  <c r="J9"/>
  <c r="H9"/>
  <c r="F9"/>
  <c r="B9"/>
  <c r="I8"/>
  <c r="G8"/>
  <c r="E8"/>
  <c r="C8"/>
  <c r="J7"/>
  <c r="H7"/>
  <c r="F7"/>
  <c r="D7"/>
  <c r="B7"/>
  <c r="I6"/>
  <c r="G6"/>
  <c r="E6"/>
  <c r="C6"/>
  <c r="D51" i="2"/>
  <c r="D52"/>
  <c r="D25"/>
  <c r="D66"/>
  <c r="D35"/>
  <c r="D15"/>
  <c r="D64"/>
  <c r="D65"/>
  <c r="D82"/>
  <c r="D13"/>
  <c r="D14"/>
  <c r="D9"/>
  <c r="D33"/>
  <c r="D34"/>
  <c r="D23"/>
  <c r="D81"/>
  <c r="D49"/>
  <c r="D50"/>
  <c r="D87"/>
  <c r="D18"/>
  <c r="D80"/>
  <c r="D22"/>
  <c r="D62"/>
  <c r="D63"/>
  <c r="D84"/>
  <c r="D86"/>
  <c r="D31"/>
  <c r="D47"/>
  <c r="D48"/>
  <c r="D61"/>
  <c r="D45"/>
  <c r="D46"/>
  <c r="D17"/>
  <c r="D42"/>
  <c r="D58"/>
  <c r="D20"/>
  <c r="D59"/>
  <c r="D60"/>
  <c r="D10"/>
  <c r="D11"/>
  <c r="D57"/>
  <c r="D44"/>
  <c r="D9" i="3"/>
  <c r="D29" i="2"/>
  <c r="D28"/>
  <c r="D85"/>
  <c r="D24"/>
  <c r="D12"/>
  <c r="D16"/>
  <c r="D30"/>
  <c r="D16" i="3"/>
  <c r="D27"/>
  <c r="D15"/>
  <c r="D13"/>
  <c r="D64"/>
  <c r="D67"/>
  <c r="D14"/>
  <c r="D61"/>
  <c r="D76"/>
  <c r="D49"/>
  <c r="D75"/>
  <c r="D47"/>
  <c r="D74"/>
  <c r="D58"/>
  <c r="D62"/>
  <c r="D12"/>
  <c r="D73"/>
  <c r="D24"/>
  <c r="D72"/>
  <c r="D60"/>
  <c r="D44"/>
  <c r="D71"/>
  <c r="D46"/>
  <c r="D59"/>
  <c r="D45"/>
  <c r="D70"/>
  <c r="D53"/>
  <c r="D66"/>
  <c r="D32"/>
  <c r="D42"/>
  <c r="D19"/>
  <c r="D57"/>
  <c r="D69"/>
  <c r="D63"/>
  <c r="D43"/>
  <c r="D56"/>
  <c r="D68"/>
  <c r="D65"/>
  <c r="D18"/>
  <c r="D26"/>
  <c r="D37"/>
  <c r="D10"/>
  <c r="D51"/>
  <c r="D34"/>
  <c r="D25"/>
  <c r="D55"/>
  <c r="D28"/>
  <c r="D30"/>
  <c r="D11"/>
  <c r="D17"/>
  <c r="D31"/>
  <c r="D20"/>
  <c r="D39"/>
  <c r="D41"/>
  <c r="D50"/>
  <c r="D52"/>
  <c r="D54"/>
  <c r="D48"/>
  <c r="D38"/>
  <c r="D40"/>
  <c r="H19" i="4"/>
  <c r="H20"/>
  <c r="H16"/>
  <c r="I16"/>
  <c r="L16"/>
  <c r="H12"/>
  <c r="I9"/>
  <c r="L9"/>
  <c r="I13"/>
  <c r="L13"/>
  <c r="H10"/>
  <c r="H8"/>
  <c r="H13"/>
  <c r="H11"/>
  <c r="H17"/>
  <c r="H9"/>
  <c r="I11"/>
  <c r="L11"/>
  <c r="I12"/>
  <c r="L12"/>
  <c r="N13"/>
  <c r="I10"/>
  <c r="L10"/>
  <c r="N9"/>
  <c r="H18"/>
  <c r="I8"/>
  <c r="L8"/>
  <c r="N8"/>
  <c r="I19"/>
  <c r="L19"/>
  <c r="N12"/>
  <c r="I20"/>
  <c r="L20"/>
  <c r="I18"/>
  <c r="L18"/>
  <c r="N11"/>
  <c r="N10"/>
  <c r="A9"/>
  <c r="I17"/>
  <c r="L17"/>
  <c r="A11"/>
  <c r="N19"/>
  <c r="A10"/>
  <c r="A8"/>
  <c r="N20"/>
  <c r="N18"/>
  <c r="A12"/>
  <c r="A13"/>
  <c r="N16"/>
  <c r="N17"/>
  <c r="A16"/>
  <c r="A19"/>
  <c r="A20"/>
  <c r="A18"/>
  <c r="A17"/>
</calcChain>
</file>

<file path=xl/sharedStrings.xml><?xml version="1.0" encoding="utf-8"?>
<sst xmlns="http://schemas.openxmlformats.org/spreadsheetml/2006/main" count="203" uniqueCount="53">
  <si>
    <t>Krajské kolo v požárním sportu Moravskoslezského a Olomouckého kraje</t>
  </si>
  <si>
    <t>Ostrava, 7. - 8. června 2014</t>
  </si>
  <si>
    <t>Věž</t>
  </si>
  <si>
    <t>apoř</t>
  </si>
  <si>
    <t>celkem</t>
  </si>
  <si>
    <t>MSK</t>
  </si>
  <si>
    <t>OLK</t>
  </si>
  <si>
    <t>st.č.</t>
  </si>
  <si>
    <t>závodník</t>
  </si>
  <si>
    <t>družstvo</t>
  </si>
  <si>
    <t>1. pokus</t>
  </si>
  <si>
    <t>2. pokus</t>
  </si>
  <si>
    <t>výsledný</t>
  </si>
  <si>
    <t>100m</t>
  </si>
  <si>
    <t>muži HZS</t>
  </si>
  <si>
    <t>dvojboj</t>
  </si>
  <si>
    <t>věž</t>
  </si>
  <si>
    <t>Celkové pořadí družstev</t>
  </si>
  <si>
    <t>Moravskoslezský kraj</t>
  </si>
  <si>
    <t>štafeta</t>
  </si>
  <si>
    <t>útok</t>
  </si>
  <si>
    <t>pořadí</t>
  </si>
  <si>
    <t>st.č</t>
  </si>
  <si>
    <t>územní odbor</t>
  </si>
  <si>
    <t>čas</t>
  </si>
  <si>
    <t>body</t>
  </si>
  <si>
    <t>bodů</t>
  </si>
  <si>
    <t>koef</t>
  </si>
  <si>
    <t>Ostrava</t>
  </si>
  <si>
    <t>Karviná</t>
  </si>
  <si>
    <t>Nový Jičín</t>
  </si>
  <si>
    <t>Opava</t>
  </si>
  <si>
    <t>Frýdek - Místek</t>
  </si>
  <si>
    <t>Bruntál</t>
  </si>
  <si>
    <t>Olomoucký kraj</t>
  </si>
  <si>
    <t>Olomouc</t>
  </si>
  <si>
    <t>Přerov</t>
  </si>
  <si>
    <t>Šumperk</t>
  </si>
  <si>
    <t>Prostějov</t>
  </si>
  <si>
    <t>Jeseník</t>
  </si>
  <si>
    <t>Štafeta 4x100m s překážkami</t>
  </si>
  <si>
    <t>dráha</t>
  </si>
  <si>
    <t>A</t>
  </si>
  <si>
    <t>G4S Fire Services</t>
  </si>
  <si>
    <t>B</t>
  </si>
  <si>
    <t>Požární útok</t>
  </si>
  <si>
    <t>poř.</t>
  </si>
  <si>
    <t>levý</t>
  </si>
  <si>
    <t>pravý</t>
  </si>
  <si>
    <t>min</t>
  </si>
  <si>
    <t>max</t>
  </si>
  <si>
    <t>neof</t>
  </si>
  <si>
    <t>Celkové neoficiální pořadí družstev včetně hostů</t>
  </si>
</sst>
</file>

<file path=xl/styles.xml><?xml version="1.0" encoding="utf-8"?>
<styleSheet xmlns="http://schemas.openxmlformats.org/spreadsheetml/2006/main">
  <fonts count="9">
    <font>
      <sz val="10"/>
      <name val="Arial"/>
    </font>
    <font>
      <b/>
      <sz val="12"/>
      <name val="Times New Roman"/>
      <family val="1"/>
    </font>
    <font>
      <b/>
      <sz val="10"/>
      <name val="Arial"/>
      <family val="2"/>
    </font>
    <font>
      <sz val="10"/>
      <color indexed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</font>
    <font>
      <sz val="10"/>
      <name val="Arial"/>
      <family val="2"/>
    </font>
    <font>
      <sz val="10"/>
      <color indexed="9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5" fillId="0" borderId="0"/>
    <xf numFmtId="0" fontId="4" fillId="0" borderId="0"/>
  </cellStyleXfs>
  <cellXfs count="162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4" fillId="0" borderId="0" xfId="0" applyFont="1" applyAlignment="1">
      <alignment horizontal="center"/>
    </xf>
    <xf numFmtId="2" fontId="0" fillId="0" borderId="0" xfId="0" applyNumberFormat="1"/>
    <xf numFmtId="0" fontId="5" fillId="0" borderId="0" xfId="1" applyFont="1"/>
    <xf numFmtId="0" fontId="6" fillId="0" borderId="0" xfId="1" applyFont="1" applyAlignment="1">
      <alignment horizontal="center"/>
    </xf>
    <xf numFmtId="0" fontId="5" fillId="0" borderId="0" xfId="1"/>
    <xf numFmtId="0" fontId="2" fillId="0" borderId="0" xfId="1" applyFont="1" applyAlignment="1">
      <alignment horizontal="center"/>
    </xf>
    <xf numFmtId="0" fontId="5" fillId="0" borderId="0" xfId="1" applyFont="1" applyAlignment="1">
      <alignment horizontal="center"/>
    </xf>
    <xf numFmtId="0" fontId="2" fillId="0" borderId="0" xfId="1" applyFont="1" applyAlignment="1">
      <alignment horizontal="right"/>
    </xf>
    <xf numFmtId="0" fontId="2" fillId="2" borderId="2" xfId="1" applyFont="1" applyFill="1" applyBorder="1" applyAlignment="1">
      <alignment horizontal="centerContinuous"/>
    </xf>
    <xf numFmtId="0" fontId="5" fillId="2" borderId="3" xfId="1" applyFont="1" applyFill="1" applyBorder="1" applyAlignment="1">
      <alignment horizontal="centerContinuous"/>
    </xf>
    <xf numFmtId="0" fontId="2" fillId="2" borderId="4" xfId="1" applyFont="1" applyFill="1" applyBorder="1" applyAlignment="1">
      <alignment horizontal="centerContinuous"/>
    </xf>
    <xf numFmtId="0" fontId="5" fillId="2" borderId="4" xfId="1" applyFont="1" applyFill="1" applyBorder="1" applyAlignment="1">
      <alignment horizontal="centerContinuous"/>
    </xf>
    <xf numFmtId="0" fontId="2" fillId="2" borderId="3" xfId="1" applyFont="1" applyFill="1" applyBorder="1" applyAlignment="1">
      <alignment horizontal="center"/>
    </xf>
    <xf numFmtId="0" fontId="2" fillId="2" borderId="5" xfId="1" applyFont="1" applyFill="1" applyBorder="1" applyAlignment="1">
      <alignment horizontal="center"/>
    </xf>
    <xf numFmtId="0" fontId="2" fillId="2" borderId="6" xfId="1" applyFont="1" applyFill="1" applyBorder="1" applyAlignment="1">
      <alignment horizontal="center"/>
    </xf>
    <xf numFmtId="0" fontId="2" fillId="2" borderId="7" xfId="1" applyFont="1" applyFill="1" applyBorder="1" applyAlignment="1">
      <alignment horizontal="center"/>
    </xf>
    <xf numFmtId="0" fontId="2" fillId="2" borderId="8" xfId="1" applyFont="1" applyFill="1" applyBorder="1" applyAlignment="1">
      <alignment horizontal="center"/>
    </xf>
    <xf numFmtId="0" fontId="2" fillId="2" borderId="9" xfId="1" applyFont="1" applyFill="1" applyBorder="1" applyAlignment="1">
      <alignment horizontal="center"/>
    </xf>
    <xf numFmtId="0" fontId="2" fillId="2" borderId="10" xfId="1" applyFont="1" applyFill="1" applyBorder="1" applyAlignment="1">
      <alignment horizontal="center"/>
    </xf>
    <xf numFmtId="0" fontId="2" fillId="0" borderId="0" xfId="1" applyFont="1" applyFill="1" applyBorder="1" applyAlignment="1">
      <alignment horizontal="center"/>
    </xf>
    <xf numFmtId="0" fontId="5" fillId="0" borderId="11" xfId="1" applyFont="1" applyBorder="1" applyAlignment="1">
      <alignment horizontal="center"/>
    </xf>
    <xf numFmtId="0" fontId="5" fillId="0" borderId="12" xfId="1" applyBorder="1" applyAlignment="1">
      <alignment horizontal="center"/>
    </xf>
    <xf numFmtId="0" fontId="5" fillId="0" borderId="12" xfId="1" applyFill="1" applyBorder="1" applyAlignment="1">
      <alignment horizontal="center"/>
    </xf>
    <xf numFmtId="2" fontId="7" fillId="0" borderId="11" xfId="1" applyNumberFormat="1" applyFont="1" applyBorder="1" applyAlignment="1">
      <alignment horizontal="center"/>
    </xf>
    <xf numFmtId="0" fontId="7" fillId="0" borderId="13" xfId="1" applyNumberFormat="1" applyFont="1" applyBorder="1" applyAlignment="1">
      <alignment horizontal="center"/>
    </xf>
    <xf numFmtId="2" fontId="5" fillId="0" borderId="11" xfId="1" applyNumberFormat="1" applyFont="1" applyBorder="1" applyAlignment="1">
      <alignment horizontal="center"/>
    </xf>
    <xf numFmtId="0" fontId="5" fillId="0" borderId="13" xfId="1" applyNumberFormat="1" applyFont="1" applyBorder="1" applyAlignment="1">
      <alignment horizontal="center"/>
    </xf>
    <xf numFmtId="1" fontId="2" fillId="0" borderId="14" xfId="1" applyNumberFormat="1" applyFont="1" applyBorder="1" applyAlignment="1">
      <alignment horizontal="center"/>
    </xf>
    <xf numFmtId="0" fontId="5" fillId="0" borderId="0" xfId="1" applyAlignment="1">
      <alignment horizontal="center"/>
    </xf>
    <xf numFmtId="0" fontId="5" fillId="0" borderId="15" xfId="1" applyFont="1" applyBorder="1" applyAlignment="1">
      <alignment horizontal="center"/>
    </xf>
    <xf numFmtId="0" fontId="5" fillId="0" borderId="1" xfId="1" applyBorder="1" applyAlignment="1">
      <alignment horizontal="center"/>
    </xf>
    <xf numFmtId="0" fontId="5" fillId="0" borderId="1" xfId="1" applyFill="1" applyBorder="1" applyAlignment="1">
      <alignment horizontal="center"/>
    </xf>
    <xf numFmtId="2" fontId="7" fillId="0" borderId="15" xfId="1" applyNumberFormat="1" applyFont="1" applyBorder="1" applyAlignment="1">
      <alignment horizontal="center"/>
    </xf>
    <xf numFmtId="0" fontId="7" fillId="0" borderId="16" xfId="1" applyNumberFormat="1" applyFont="1" applyBorder="1" applyAlignment="1">
      <alignment horizontal="center"/>
    </xf>
    <xf numFmtId="2" fontId="5" fillId="0" borderId="15" xfId="1" applyNumberFormat="1" applyFont="1" applyBorder="1" applyAlignment="1">
      <alignment horizontal="center"/>
    </xf>
    <xf numFmtId="0" fontId="5" fillId="0" borderId="16" xfId="1" applyNumberFormat="1" applyFont="1" applyBorder="1" applyAlignment="1">
      <alignment horizontal="center"/>
    </xf>
    <xf numFmtId="1" fontId="2" fillId="0" borderId="17" xfId="1" applyNumberFormat="1" applyFont="1" applyBorder="1" applyAlignment="1">
      <alignment horizontal="center"/>
    </xf>
    <xf numFmtId="0" fontId="5" fillId="0" borderId="18" xfId="1" applyFont="1" applyBorder="1" applyAlignment="1">
      <alignment horizontal="center"/>
    </xf>
    <xf numFmtId="0" fontId="5" fillId="0" borderId="19" xfId="1" applyBorder="1" applyAlignment="1">
      <alignment horizontal="center"/>
    </xf>
    <xf numFmtId="0" fontId="5" fillId="0" borderId="19" xfId="1" applyFill="1" applyBorder="1" applyAlignment="1">
      <alignment horizontal="center"/>
    </xf>
    <xf numFmtId="2" fontId="7" fillId="0" borderId="18" xfId="1" applyNumberFormat="1" applyFont="1" applyBorder="1" applyAlignment="1">
      <alignment horizontal="center"/>
    </xf>
    <xf numFmtId="0" fontId="7" fillId="0" borderId="20" xfId="1" applyNumberFormat="1" applyFont="1" applyBorder="1" applyAlignment="1">
      <alignment horizontal="center"/>
    </xf>
    <xf numFmtId="2" fontId="5" fillId="0" borderId="18" xfId="1" applyNumberFormat="1" applyFont="1" applyBorder="1" applyAlignment="1">
      <alignment horizontal="center"/>
    </xf>
    <xf numFmtId="0" fontId="5" fillId="0" borderId="20" xfId="1" applyNumberFormat="1" applyFont="1" applyBorder="1" applyAlignment="1">
      <alignment horizontal="center"/>
    </xf>
    <xf numFmtId="1" fontId="2" fillId="0" borderId="21" xfId="1" applyNumberFormat="1" applyFont="1" applyBorder="1" applyAlignment="1">
      <alignment horizontal="center"/>
    </xf>
    <xf numFmtId="0" fontId="5" fillId="0" borderId="0" xfId="1" applyFont="1" applyBorder="1" applyAlignment="1">
      <alignment horizontal="center"/>
    </xf>
    <xf numFmtId="0" fontId="5" fillId="0" borderId="0" xfId="1" applyBorder="1" applyAlignment="1">
      <alignment horizontal="center"/>
    </xf>
    <xf numFmtId="0" fontId="5" fillId="0" borderId="0" xfId="1" applyFill="1" applyBorder="1" applyAlignment="1">
      <alignment horizontal="center"/>
    </xf>
    <xf numFmtId="2" fontId="7" fillId="0" borderId="0" xfId="1" applyNumberFormat="1" applyFont="1" applyBorder="1" applyAlignment="1">
      <alignment horizontal="center"/>
    </xf>
    <xf numFmtId="0" fontId="7" fillId="0" borderId="0" xfId="1" applyNumberFormat="1" applyFont="1" applyBorder="1" applyAlignment="1">
      <alignment horizontal="center"/>
    </xf>
    <xf numFmtId="2" fontId="5" fillId="0" borderId="0" xfId="1" applyNumberFormat="1" applyFont="1" applyBorder="1" applyAlignment="1">
      <alignment horizontal="center"/>
    </xf>
    <xf numFmtId="0" fontId="5" fillId="0" borderId="0" xfId="1" applyNumberFormat="1" applyFont="1" applyBorder="1" applyAlignment="1">
      <alignment horizontal="center"/>
    </xf>
    <xf numFmtId="1" fontId="2" fillId="0" borderId="0" xfId="1" applyNumberFormat="1" applyFont="1" applyBorder="1" applyAlignment="1">
      <alignment horizontal="center"/>
    </xf>
    <xf numFmtId="0" fontId="5" fillId="0" borderId="0" xfId="1" applyBorder="1"/>
    <xf numFmtId="0" fontId="5" fillId="0" borderId="22" xfId="1" applyFont="1" applyBorder="1" applyAlignment="1">
      <alignment horizontal="center"/>
    </xf>
    <xf numFmtId="2" fontId="7" fillId="0" borderId="22" xfId="1" applyNumberFormat="1" applyFont="1" applyBorder="1" applyAlignment="1">
      <alignment horizontal="center"/>
    </xf>
    <xf numFmtId="0" fontId="7" fillId="0" borderId="23" xfId="1" applyNumberFormat="1" applyFont="1" applyBorder="1" applyAlignment="1">
      <alignment horizontal="center"/>
    </xf>
    <xf numFmtId="2" fontId="5" fillId="0" borderId="24" xfId="1" applyNumberFormat="1" applyFont="1" applyBorder="1" applyAlignment="1">
      <alignment horizontal="center"/>
    </xf>
    <xf numFmtId="0" fontId="5" fillId="0" borderId="25" xfId="1" applyNumberFormat="1" applyFont="1" applyBorder="1" applyAlignment="1">
      <alignment horizontal="center"/>
    </xf>
    <xf numFmtId="1" fontId="2" fillId="0" borderId="26" xfId="1" applyNumberFormat="1" applyFont="1" applyBorder="1" applyAlignment="1">
      <alignment horizontal="center"/>
    </xf>
    <xf numFmtId="2" fontId="5" fillId="0" borderId="27" xfId="1" applyNumberFormat="1" applyFont="1" applyBorder="1" applyAlignment="1">
      <alignment horizontal="center"/>
    </xf>
    <xf numFmtId="0" fontId="5" fillId="0" borderId="28" xfId="1" applyNumberFormat="1" applyFont="1" applyBorder="1" applyAlignment="1">
      <alignment horizontal="center"/>
    </xf>
    <xf numFmtId="1" fontId="2" fillId="0" borderId="29" xfId="1" applyNumberFormat="1" applyFont="1" applyBorder="1" applyAlignment="1">
      <alignment horizontal="center"/>
    </xf>
    <xf numFmtId="2" fontId="5" fillId="0" borderId="30" xfId="1" applyNumberFormat="1" applyFont="1" applyBorder="1" applyAlignment="1">
      <alignment horizontal="center"/>
    </xf>
    <xf numFmtId="0" fontId="5" fillId="0" borderId="31" xfId="1" applyNumberFormat="1" applyFont="1" applyBorder="1" applyAlignment="1">
      <alignment horizontal="center"/>
    </xf>
    <xf numFmtId="1" fontId="2" fillId="0" borderId="32" xfId="1" applyNumberFormat="1" applyFont="1" applyBorder="1" applyAlignment="1">
      <alignment horizontal="center"/>
    </xf>
    <xf numFmtId="0" fontId="8" fillId="0" borderId="0" xfId="1" applyFont="1" applyAlignment="1">
      <alignment horizontal="center"/>
    </xf>
    <xf numFmtId="2" fontId="7" fillId="0" borderId="33" xfId="1" applyNumberFormat="1" applyFont="1" applyBorder="1" applyAlignment="1">
      <alignment horizontal="center"/>
    </xf>
    <xf numFmtId="0" fontId="7" fillId="0" borderId="34" xfId="1" applyNumberFormat="1" applyFont="1" applyBorder="1" applyAlignment="1">
      <alignment horizontal="center"/>
    </xf>
    <xf numFmtId="2" fontId="7" fillId="0" borderId="27" xfId="1" applyNumberFormat="1" applyFont="1" applyBorder="1" applyAlignment="1">
      <alignment horizontal="center"/>
    </xf>
    <xf numFmtId="0" fontId="7" fillId="0" borderId="28" xfId="1" applyNumberFormat="1" applyFont="1" applyBorder="1" applyAlignment="1">
      <alignment horizontal="center"/>
    </xf>
    <xf numFmtId="2" fontId="7" fillId="0" borderId="30" xfId="1" applyNumberFormat="1" applyFont="1" applyBorder="1" applyAlignment="1">
      <alignment horizontal="center"/>
    </xf>
    <xf numFmtId="0" fontId="7" fillId="0" borderId="31" xfId="1" applyNumberFormat="1" applyFont="1" applyBorder="1" applyAlignment="1">
      <alignment horizontal="center"/>
    </xf>
    <xf numFmtId="0" fontId="4" fillId="0" borderId="0" xfId="2" applyAlignment="1">
      <alignment horizontal="center"/>
    </xf>
    <xf numFmtId="0" fontId="4" fillId="0" borderId="0" xfId="2"/>
    <xf numFmtId="0" fontId="1" fillId="0" borderId="0" xfId="2" applyFont="1" applyAlignment="1">
      <alignment horizontal="center"/>
    </xf>
    <xf numFmtId="0" fontId="2" fillId="0" borderId="0" xfId="2" applyFont="1" applyAlignment="1">
      <alignment horizontal="center"/>
    </xf>
    <xf numFmtId="0" fontId="2" fillId="2" borderId="1" xfId="2" applyFont="1" applyFill="1" applyBorder="1" applyAlignment="1">
      <alignment horizontal="center"/>
    </xf>
    <xf numFmtId="0" fontId="4" fillId="3" borderId="1" xfId="2" applyFont="1" applyFill="1" applyBorder="1" applyAlignment="1">
      <alignment horizontal="center"/>
    </xf>
    <xf numFmtId="0" fontId="4" fillId="3" borderId="1" xfId="2" applyFill="1" applyBorder="1" applyAlignment="1">
      <alignment horizontal="center"/>
    </xf>
    <xf numFmtId="2" fontId="4" fillId="3" borderId="1" xfId="2" applyNumberFormat="1" applyFill="1" applyBorder="1" applyAlignment="1">
      <alignment horizontal="center"/>
    </xf>
    <xf numFmtId="0" fontId="2" fillId="0" borderId="0" xfId="2" applyFont="1" applyAlignment="1">
      <alignment horizontal="right"/>
    </xf>
    <xf numFmtId="0" fontId="4" fillId="2" borderId="2" xfId="2" applyFill="1" applyBorder="1"/>
    <xf numFmtId="0" fontId="2" fillId="2" borderId="4" xfId="2" applyFont="1" applyFill="1" applyBorder="1" applyAlignment="1">
      <alignment horizontal="center"/>
    </xf>
    <xf numFmtId="0" fontId="2" fillId="2" borderId="3" xfId="2" applyFont="1" applyFill="1" applyBorder="1" applyAlignment="1">
      <alignment horizontal="center"/>
    </xf>
    <xf numFmtId="0" fontId="2" fillId="2" borderId="2" xfId="2" applyFont="1" applyFill="1" applyBorder="1" applyAlignment="1">
      <alignment horizontal="center"/>
    </xf>
    <xf numFmtId="0" fontId="4" fillId="2" borderId="3" xfId="2" applyFill="1" applyBorder="1"/>
    <xf numFmtId="0" fontId="2" fillId="2" borderId="35" xfId="2" applyFont="1" applyFill="1" applyBorder="1" applyAlignment="1">
      <alignment horizontal="center"/>
    </xf>
    <xf numFmtId="0" fontId="2" fillId="2" borderId="36" xfId="2" applyFont="1" applyFill="1" applyBorder="1" applyAlignment="1">
      <alignment horizontal="center"/>
    </xf>
    <xf numFmtId="0" fontId="2" fillId="2" borderId="37" xfId="2" applyFont="1" applyFill="1" applyBorder="1" applyAlignment="1">
      <alignment horizontal="center"/>
    </xf>
    <xf numFmtId="0" fontId="2" fillId="2" borderId="38" xfId="2" applyFont="1" applyFill="1" applyBorder="1" applyAlignment="1">
      <alignment horizontal="center"/>
    </xf>
    <xf numFmtId="0" fontId="2" fillId="2" borderId="39" xfId="2" applyFont="1" applyFill="1" applyBorder="1" applyAlignment="1">
      <alignment horizontal="center"/>
    </xf>
    <xf numFmtId="0" fontId="2" fillId="2" borderId="40" xfId="2" applyFont="1" applyFill="1" applyBorder="1" applyAlignment="1">
      <alignment horizontal="center"/>
    </xf>
    <xf numFmtId="0" fontId="2" fillId="2" borderId="0" xfId="2" applyFont="1" applyFill="1" applyBorder="1" applyAlignment="1">
      <alignment horizontal="center"/>
    </xf>
    <xf numFmtId="0" fontId="4" fillId="0" borderId="22" xfId="2" applyBorder="1" applyAlignment="1">
      <alignment horizontal="center"/>
    </xf>
    <xf numFmtId="0" fontId="4" fillId="0" borderId="12" xfId="2" applyBorder="1" applyAlignment="1">
      <alignment horizontal="center"/>
    </xf>
    <xf numFmtId="0" fontId="4" fillId="0" borderId="12" xfId="2" applyFill="1" applyBorder="1" applyAlignment="1">
      <alignment horizontal="center"/>
    </xf>
    <xf numFmtId="2" fontId="4" fillId="0" borderId="22" xfId="2" applyNumberFormat="1" applyBorder="1" applyAlignment="1">
      <alignment horizontal="center"/>
    </xf>
    <xf numFmtId="2" fontId="4" fillId="0" borderId="12" xfId="2" applyNumberFormat="1" applyBorder="1" applyAlignment="1">
      <alignment horizontal="center"/>
    </xf>
    <xf numFmtId="2" fontId="4" fillId="0" borderId="23" xfId="2" applyNumberFormat="1" applyBorder="1" applyAlignment="1">
      <alignment horizontal="center"/>
    </xf>
    <xf numFmtId="2" fontId="2" fillId="2" borderId="26" xfId="2" applyNumberFormat="1" applyFont="1" applyFill="1" applyBorder="1" applyAlignment="1">
      <alignment horizontal="center"/>
    </xf>
    <xf numFmtId="2" fontId="4" fillId="0" borderId="0" xfId="2" applyNumberFormat="1"/>
    <xf numFmtId="0" fontId="4" fillId="0" borderId="15" xfId="2" applyBorder="1" applyAlignment="1">
      <alignment horizontal="center"/>
    </xf>
    <xf numFmtId="0" fontId="4" fillId="0" borderId="1" xfId="2" applyBorder="1" applyAlignment="1">
      <alignment horizontal="center"/>
    </xf>
    <xf numFmtId="0" fontId="4" fillId="0" borderId="1" xfId="2" applyFill="1" applyBorder="1" applyAlignment="1">
      <alignment horizontal="center"/>
    </xf>
    <xf numFmtId="2" fontId="4" fillId="0" borderId="15" xfId="2" applyNumberFormat="1" applyBorder="1" applyAlignment="1">
      <alignment horizontal="center"/>
    </xf>
    <xf numFmtId="2" fontId="4" fillId="0" borderId="1" xfId="2" applyNumberFormat="1" applyBorder="1" applyAlignment="1">
      <alignment horizontal="center"/>
    </xf>
    <xf numFmtId="2" fontId="4" fillId="0" borderId="16" xfId="2" applyNumberFormat="1" applyBorder="1" applyAlignment="1">
      <alignment horizontal="center"/>
    </xf>
    <xf numFmtId="2" fontId="2" fillId="2" borderId="29" xfId="2" applyNumberFormat="1" applyFont="1" applyFill="1" applyBorder="1" applyAlignment="1">
      <alignment horizontal="center"/>
    </xf>
    <xf numFmtId="2" fontId="4" fillId="0" borderId="15" xfId="2" applyNumberFormat="1" applyFill="1" applyBorder="1" applyAlignment="1">
      <alignment horizontal="center"/>
    </xf>
    <xf numFmtId="2" fontId="4" fillId="0" borderId="1" xfId="2" applyNumberFormat="1" applyFill="1" applyBorder="1" applyAlignment="1">
      <alignment horizontal="center"/>
    </xf>
    <xf numFmtId="0" fontId="4" fillId="0" borderId="18" xfId="2" applyBorder="1" applyAlignment="1">
      <alignment horizontal="center"/>
    </xf>
    <xf numFmtId="0" fontId="4" fillId="0" borderId="19" xfId="2" applyBorder="1" applyAlignment="1">
      <alignment horizontal="center"/>
    </xf>
    <xf numFmtId="0" fontId="4" fillId="0" borderId="19" xfId="2" applyFill="1" applyBorder="1" applyAlignment="1">
      <alignment horizontal="center"/>
    </xf>
    <xf numFmtId="2" fontId="4" fillId="0" borderId="18" xfId="2" applyNumberFormat="1" applyBorder="1" applyAlignment="1">
      <alignment horizontal="center"/>
    </xf>
    <xf numFmtId="2" fontId="4" fillId="0" borderId="19" xfId="2" applyNumberFormat="1" applyBorder="1" applyAlignment="1">
      <alignment horizontal="center"/>
    </xf>
    <xf numFmtId="2" fontId="4" fillId="0" borderId="20" xfId="2" applyNumberFormat="1" applyBorder="1" applyAlignment="1">
      <alignment horizontal="center"/>
    </xf>
    <xf numFmtId="2" fontId="2" fillId="2" borderId="32" xfId="2" applyNumberFormat="1" applyFont="1" applyFill="1" applyBorder="1" applyAlignment="1">
      <alignment horizontal="center"/>
    </xf>
    <xf numFmtId="0" fontId="4" fillId="0" borderId="0" xfId="2" applyBorder="1" applyAlignment="1">
      <alignment horizontal="center"/>
    </xf>
    <xf numFmtId="0" fontId="4" fillId="0" borderId="0" xfId="2" applyFill="1" applyBorder="1" applyAlignment="1">
      <alignment horizontal="center"/>
    </xf>
    <xf numFmtId="2" fontId="4" fillId="0" borderId="0" xfId="2" applyNumberFormat="1" applyBorder="1" applyAlignment="1">
      <alignment horizontal="center"/>
    </xf>
    <xf numFmtId="2" fontId="2" fillId="0" borderId="0" xfId="2" applyNumberFormat="1" applyFont="1" applyFill="1" applyBorder="1" applyAlignment="1">
      <alignment horizontal="center"/>
    </xf>
    <xf numFmtId="0" fontId="2" fillId="0" borderId="0" xfId="2" applyFont="1" applyFill="1" applyBorder="1" applyAlignment="1">
      <alignment horizontal="center"/>
    </xf>
    <xf numFmtId="2" fontId="2" fillId="0" borderId="0" xfId="2" applyNumberFormat="1" applyFont="1" applyBorder="1" applyAlignment="1">
      <alignment horizontal="center"/>
    </xf>
    <xf numFmtId="0" fontId="4" fillId="0" borderId="0" xfId="2" applyBorder="1"/>
    <xf numFmtId="2" fontId="4" fillId="0" borderId="0" xfId="2" applyNumberFormat="1" applyBorder="1"/>
    <xf numFmtId="0" fontId="4" fillId="0" borderId="41" xfId="2" applyFill="1" applyBorder="1" applyAlignment="1">
      <alignment horizontal="center"/>
    </xf>
    <xf numFmtId="0" fontId="4" fillId="0" borderId="7" xfId="2" applyBorder="1" applyAlignment="1">
      <alignment horizontal="center"/>
    </xf>
    <xf numFmtId="0" fontId="4" fillId="0" borderId="42" xfId="2" applyBorder="1" applyAlignment="1">
      <alignment horizontal="center"/>
    </xf>
    <xf numFmtId="2" fontId="4" fillId="0" borderId="8" xfId="2" applyNumberFormat="1" applyBorder="1" applyAlignment="1">
      <alignment horizontal="center"/>
    </xf>
    <xf numFmtId="2" fontId="2" fillId="2" borderId="43" xfId="2" applyNumberFormat="1" applyFont="1" applyFill="1" applyBorder="1" applyAlignment="1">
      <alignment horizontal="center"/>
    </xf>
    <xf numFmtId="0" fontId="4" fillId="0" borderId="0" xfId="2" applyFont="1"/>
    <xf numFmtId="0" fontId="6" fillId="0" borderId="0" xfId="2" applyFont="1" applyAlignment="1">
      <alignment horizontal="center"/>
    </xf>
    <xf numFmtId="0" fontId="4" fillId="0" borderId="0" xfId="2" applyFont="1" applyAlignment="1">
      <alignment horizontal="center"/>
    </xf>
    <xf numFmtId="0" fontId="2" fillId="2" borderId="2" xfId="2" applyFont="1" applyFill="1" applyBorder="1" applyAlignment="1">
      <alignment horizontal="centerContinuous"/>
    </xf>
    <xf numFmtId="0" fontId="4" fillId="2" borderId="3" xfId="2" applyFont="1" applyFill="1" applyBorder="1" applyAlignment="1">
      <alignment horizontal="centerContinuous"/>
    </xf>
    <xf numFmtId="0" fontId="4" fillId="0" borderId="22" xfId="2" applyFont="1" applyBorder="1" applyAlignment="1">
      <alignment horizontal="center"/>
    </xf>
    <xf numFmtId="0" fontId="4" fillId="0" borderId="15" xfId="2" applyFont="1" applyBorder="1" applyAlignment="1">
      <alignment horizontal="center"/>
    </xf>
    <xf numFmtId="0" fontId="4" fillId="0" borderId="18" xfId="2" applyFont="1" applyBorder="1" applyAlignment="1">
      <alignment horizontal="center"/>
    </xf>
    <xf numFmtId="0" fontId="8" fillId="0" borderId="0" xfId="2" applyFont="1" applyAlignment="1">
      <alignment horizontal="center"/>
    </xf>
    <xf numFmtId="0" fontId="4" fillId="0" borderId="25" xfId="2" applyFill="1" applyBorder="1" applyAlignment="1">
      <alignment horizontal="center"/>
    </xf>
    <xf numFmtId="0" fontId="4" fillId="0" borderId="28" xfId="2" applyFill="1" applyBorder="1" applyAlignment="1">
      <alignment horizontal="center"/>
    </xf>
    <xf numFmtId="0" fontId="4" fillId="0" borderId="31" xfId="2" applyFill="1" applyBorder="1" applyAlignment="1">
      <alignment horizontal="center"/>
    </xf>
    <xf numFmtId="0" fontId="2" fillId="2" borderId="44" xfId="2" applyFont="1" applyFill="1" applyBorder="1" applyAlignment="1">
      <alignment horizontal="center"/>
    </xf>
    <xf numFmtId="1" fontId="2" fillId="0" borderId="14" xfId="2" applyNumberFormat="1" applyFont="1" applyBorder="1" applyAlignment="1">
      <alignment horizontal="center"/>
    </xf>
    <xf numFmtId="1" fontId="2" fillId="0" borderId="17" xfId="2" applyNumberFormat="1" applyFont="1" applyBorder="1" applyAlignment="1">
      <alignment horizontal="center"/>
    </xf>
    <xf numFmtId="1" fontId="2" fillId="0" borderId="21" xfId="2" applyNumberFormat="1" applyFont="1" applyBorder="1" applyAlignment="1">
      <alignment horizontal="center"/>
    </xf>
    <xf numFmtId="2" fontId="4" fillId="0" borderId="22" xfId="2" applyNumberFormat="1" applyFont="1" applyBorder="1" applyAlignment="1">
      <alignment horizontal="center"/>
    </xf>
    <xf numFmtId="0" fontId="4" fillId="0" borderId="23" xfId="2" applyNumberFormat="1" applyFont="1" applyBorder="1" applyAlignment="1">
      <alignment horizontal="center"/>
    </xf>
    <xf numFmtId="2" fontId="4" fillId="0" borderId="15" xfId="2" applyNumberFormat="1" applyFont="1" applyBorder="1" applyAlignment="1">
      <alignment horizontal="center"/>
    </xf>
    <xf numFmtId="0" fontId="4" fillId="0" borderId="16" xfId="2" applyNumberFormat="1" applyFont="1" applyBorder="1" applyAlignment="1">
      <alignment horizontal="center"/>
    </xf>
    <xf numFmtId="2" fontId="4" fillId="0" borderId="18" xfId="2" applyNumberFormat="1" applyFont="1" applyBorder="1" applyAlignment="1">
      <alignment horizontal="center"/>
    </xf>
    <xf numFmtId="0" fontId="4" fillId="0" borderId="20" xfId="2" applyNumberFormat="1" applyFont="1" applyBorder="1" applyAlignment="1">
      <alignment horizontal="center"/>
    </xf>
  </cellXfs>
  <cellStyles count="3">
    <cellStyle name="Normal" xfId="0" builtinId="0"/>
    <cellStyle name="normální 2" xfId="1"/>
    <cellStyle name="normální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798989/Dokumenty/Disk%20Google/hasi&#269;i%20Neplachovice/sout&#283;&#382;e%20hzs/kraj/2014/profi%20MSK%20a%20OLK%202014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tartovkaJ"/>
      <sheetName val="věž-startovka"/>
      <sheetName val="věž"/>
      <sheetName val="100m"/>
      <sheetName val="100mS"/>
      <sheetName val="věžV"/>
      <sheetName val="100mV"/>
      <sheetName val="dvojbojV"/>
      <sheetName val="věžD"/>
      <sheetName val="100mD"/>
      <sheetName val="dvojboj"/>
      <sheetName val="štafeta"/>
      <sheetName val="štafetaD"/>
      <sheetName val="útok"/>
      <sheetName val="celkem"/>
      <sheetName val="celkemNEOF"/>
      <sheetName val="startovkaD"/>
    </sheetNames>
    <sheetDataSet>
      <sheetData sheetId="0"/>
      <sheetData sheetId="1"/>
      <sheetData sheetId="2">
        <row r="6">
          <cell r="A6">
            <v>48</v>
          </cell>
          <cell r="B6">
            <v>48.000999999999998</v>
          </cell>
          <cell r="C6">
            <v>48</v>
          </cell>
          <cell r="D6">
            <v>48</v>
          </cell>
          <cell r="E6">
            <v>20</v>
          </cell>
          <cell r="F6">
            <v>99.99</v>
          </cell>
          <cell r="G6" t="str">
            <v/>
          </cell>
          <cell r="H6">
            <v>1</v>
          </cell>
          <cell r="J6">
            <v>1</v>
          </cell>
          <cell r="L6" t="str">
            <v>Petr BOXAN</v>
          </cell>
          <cell r="M6" t="str">
            <v>Bruntál</v>
          </cell>
          <cell r="N6">
            <v>23.84</v>
          </cell>
          <cell r="O6">
            <v>23.01</v>
          </cell>
          <cell r="P6">
            <v>23.01</v>
          </cell>
        </row>
        <row r="7">
          <cell r="A7">
            <v>78</v>
          </cell>
          <cell r="B7">
            <v>78.010999999999996</v>
          </cell>
          <cell r="C7">
            <v>78</v>
          </cell>
          <cell r="D7">
            <v>99.99</v>
          </cell>
          <cell r="E7" t="str">
            <v/>
          </cell>
          <cell r="F7">
            <v>78</v>
          </cell>
          <cell r="G7">
            <v>34</v>
          </cell>
          <cell r="H7">
            <v>2</v>
          </cell>
          <cell r="J7">
            <v>11</v>
          </cell>
          <cell r="L7" t="str">
            <v>Milan SMATANA</v>
          </cell>
          <cell r="M7" t="str">
            <v>Jeseník</v>
          </cell>
          <cell r="N7">
            <v>31.61</v>
          </cell>
          <cell r="O7">
            <v>99.99</v>
          </cell>
          <cell r="P7">
            <v>31.61</v>
          </cell>
        </row>
        <row r="8">
          <cell r="A8">
            <v>53</v>
          </cell>
          <cell r="B8">
            <v>53.021999999999998</v>
          </cell>
          <cell r="C8">
            <v>53</v>
          </cell>
          <cell r="D8">
            <v>53</v>
          </cell>
          <cell r="E8">
            <v>23</v>
          </cell>
          <cell r="F8">
            <v>99.99</v>
          </cell>
          <cell r="G8" t="str">
            <v/>
          </cell>
          <cell r="H8">
            <v>3</v>
          </cell>
          <cell r="J8">
            <v>22</v>
          </cell>
          <cell r="L8" t="str">
            <v>Jiří DRÁPAL</v>
          </cell>
          <cell r="M8" t="str">
            <v>Opava</v>
          </cell>
          <cell r="N8">
            <v>24.12</v>
          </cell>
          <cell r="O8">
            <v>24.04</v>
          </cell>
          <cell r="P8">
            <v>24.04</v>
          </cell>
        </row>
        <row r="9">
          <cell r="A9">
            <v>72</v>
          </cell>
          <cell r="B9">
            <v>72.031000000000006</v>
          </cell>
          <cell r="C9">
            <v>72</v>
          </cell>
          <cell r="D9">
            <v>99.99</v>
          </cell>
          <cell r="E9" t="str">
            <v/>
          </cell>
          <cell r="F9">
            <v>72</v>
          </cell>
          <cell r="G9">
            <v>32</v>
          </cell>
          <cell r="H9">
            <v>4</v>
          </cell>
          <cell r="J9">
            <v>31</v>
          </cell>
          <cell r="L9" t="str">
            <v>Jakub DOLEČEK</v>
          </cell>
          <cell r="M9" t="str">
            <v>Prostějov</v>
          </cell>
          <cell r="N9">
            <v>28.66</v>
          </cell>
          <cell r="O9">
            <v>99.99</v>
          </cell>
          <cell r="P9">
            <v>28.66</v>
          </cell>
        </row>
        <row r="10">
          <cell r="A10">
            <v>1</v>
          </cell>
          <cell r="B10">
            <v>1.0409999999999999</v>
          </cell>
          <cell r="C10">
            <v>1</v>
          </cell>
          <cell r="D10">
            <v>1</v>
          </cell>
          <cell r="E10">
            <v>1</v>
          </cell>
          <cell r="F10">
            <v>99.99</v>
          </cell>
          <cell r="G10" t="str">
            <v/>
          </cell>
          <cell r="H10">
            <v>5</v>
          </cell>
          <cell r="J10">
            <v>41</v>
          </cell>
          <cell r="L10" t="str">
            <v>Kamil BEZRUČ</v>
          </cell>
          <cell r="M10" t="str">
            <v>Ostrava</v>
          </cell>
          <cell r="N10">
            <v>13.75</v>
          </cell>
          <cell r="O10">
            <v>13.75</v>
          </cell>
          <cell r="P10">
            <v>13.75</v>
          </cell>
        </row>
        <row r="11">
          <cell r="A11">
            <v>30</v>
          </cell>
          <cell r="B11">
            <v>30.050999999999998</v>
          </cell>
          <cell r="C11">
            <v>30</v>
          </cell>
          <cell r="D11">
            <v>99.99</v>
          </cell>
          <cell r="E11" t="str">
            <v/>
          </cell>
          <cell r="H11">
            <v>6</v>
          </cell>
          <cell r="J11">
            <v>51</v>
          </cell>
          <cell r="L11" t="str">
            <v>Vladislav FODOR</v>
          </cell>
          <cell r="M11" t="str">
            <v>G4S Fire Services</v>
          </cell>
          <cell r="N11">
            <v>17.68</v>
          </cell>
          <cell r="O11">
            <v>17.52</v>
          </cell>
          <cell r="P11">
            <v>17.52</v>
          </cell>
        </row>
        <row r="12">
          <cell r="A12">
            <v>49</v>
          </cell>
          <cell r="B12">
            <v>49.061</v>
          </cell>
          <cell r="C12">
            <v>49</v>
          </cell>
          <cell r="D12">
            <v>99.99</v>
          </cell>
          <cell r="E12" t="str">
            <v/>
          </cell>
          <cell r="F12">
            <v>49</v>
          </cell>
          <cell r="G12">
            <v>21</v>
          </cell>
          <cell r="H12">
            <v>7</v>
          </cell>
          <cell r="J12">
            <v>61</v>
          </cell>
          <cell r="L12" t="str">
            <v>Michal DRIEMER</v>
          </cell>
          <cell r="M12" t="str">
            <v>Šumperk</v>
          </cell>
          <cell r="N12">
            <v>26.52</v>
          </cell>
          <cell r="O12">
            <v>23.03</v>
          </cell>
          <cell r="P12">
            <v>23.03</v>
          </cell>
        </row>
        <row r="13">
          <cell r="A13">
            <v>57</v>
          </cell>
          <cell r="B13">
            <v>57.072000000000003</v>
          </cell>
          <cell r="C13">
            <v>57</v>
          </cell>
          <cell r="D13">
            <v>99.99</v>
          </cell>
          <cell r="E13" t="str">
            <v/>
          </cell>
          <cell r="F13">
            <v>57</v>
          </cell>
          <cell r="G13">
            <v>23</v>
          </cell>
          <cell r="H13">
            <v>8</v>
          </cell>
          <cell r="J13">
            <v>72</v>
          </cell>
          <cell r="L13" t="str">
            <v>Jiří MECHL</v>
          </cell>
          <cell r="M13" t="str">
            <v>Frýdek - Místek</v>
          </cell>
          <cell r="N13">
            <v>25.62</v>
          </cell>
          <cell r="O13">
            <v>24.8</v>
          </cell>
          <cell r="P13">
            <v>24.8</v>
          </cell>
        </row>
        <row r="14">
          <cell r="A14">
            <v>45</v>
          </cell>
          <cell r="B14">
            <v>45.081000000000003</v>
          </cell>
          <cell r="C14">
            <v>45</v>
          </cell>
          <cell r="D14">
            <v>99.99</v>
          </cell>
          <cell r="E14" t="str">
            <v/>
          </cell>
          <cell r="F14">
            <v>45</v>
          </cell>
          <cell r="G14">
            <v>19</v>
          </cell>
          <cell r="H14">
            <v>9</v>
          </cell>
          <cell r="J14">
            <v>81</v>
          </cell>
          <cell r="L14" t="str">
            <v>Jan KLIMECKÝ</v>
          </cell>
          <cell r="M14" t="str">
            <v>Přerov</v>
          </cell>
          <cell r="N14">
            <v>27.52</v>
          </cell>
          <cell r="O14">
            <v>21.57</v>
          </cell>
          <cell r="P14">
            <v>21.57</v>
          </cell>
        </row>
        <row r="15">
          <cell r="A15">
            <v>25</v>
          </cell>
          <cell r="B15">
            <v>25.091000000000001</v>
          </cell>
          <cell r="C15">
            <v>25</v>
          </cell>
          <cell r="D15">
            <v>25</v>
          </cell>
          <cell r="E15">
            <v>14</v>
          </cell>
          <cell r="F15">
            <v>99.99</v>
          </cell>
          <cell r="G15" t="str">
            <v/>
          </cell>
          <cell r="H15">
            <v>10</v>
          </cell>
          <cell r="J15">
            <v>91</v>
          </cell>
          <cell r="L15" t="str">
            <v>David SIKORA</v>
          </cell>
          <cell r="M15" t="str">
            <v>Karviná</v>
          </cell>
          <cell r="N15">
            <v>16.649999999999999</v>
          </cell>
          <cell r="O15">
            <v>17.23</v>
          </cell>
          <cell r="P15">
            <v>16.649999999999999</v>
          </cell>
        </row>
        <row r="16">
          <cell r="A16">
            <v>47</v>
          </cell>
          <cell r="B16">
            <v>47.104999999999997</v>
          </cell>
          <cell r="C16">
            <v>47</v>
          </cell>
          <cell r="D16">
            <v>99.99</v>
          </cell>
          <cell r="E16" t="str">
            <v/>
          </cell>
          <cell r="F16">
            <v>47</v>
          </cell>
          <cell r="G16">
            <v>20</v>
          </cell>
          <cell r="H16">
            <v>11</v>
          </cell>
          <cell r="J16">
            <v>105</v>
          </cell>
          <cell r="L16" t="str">
            <v>Jaroslav NAVRÁTIL</v>
          </cell>
          <cell r="M16" t="str">
            <v>Olomouc</v>
          </cell>
          <cell r="N16">
            <v>23.05</v>
          </cell>
          <cell r="O16">
            <v>22.39</v>
          </cell>
          <cell r="P16">
            <v>22.39</v>
          </cell>
        </row>
        <row r="17">
          <cell r="A17">
            <v>44</v>
          </cell>
          <cell r="B17">
            <v>44.110999999999997</v>
          </cell>
          <cell r="C17">
            <v>44</v>
          </cell>
          <cell r="D17">
            <v>44</v>
          </cell>
          <cell r="E17">
            <v>18</v>
          </cell>
          <cell r="F17">
            <v>99.99</v>
          </cell>
          <cell r="G17" t="str">
            <v/>
          </cell>
          <cell r="H17">
            <v>12</v>
          </cell>
          <cell r="J17">
            <v>111</v>
          </cell>
          <cell r="L17" t="str">
            <v>Daniel CAMFRLA</v>
          </cell>
          <cell r="M17" t="str">
            <v>Nový Jičín</v>
          </cell>
          <cell r="N17">
            <v>21.53</v>
          </cell>
          <cell r="O17">
            <v>99.99</v>
          </cell>
          <cell r="P17">
            <v>21.53</v>
          </cell>
        </row>
        <row r="18">
          <cell r="A18">
            <v>84</v>
          </cell>
          <cell r="B18">
            <v>84.01</v>
          </cell>
          <cell r="C18">
            <v>84</v>
          </cell>
          <cell r="D18">
            <v>84</v>
          </cell>
          <cell r="E18">
            <v>39</v>
          </cell>
          <cell r="F18">
            <v>99.99</v>
          </cell>
          <cell r="G18" t="str">
            <v/>
          </cell>
          <cell r="H18">
            <v>13</v>
          </cell>
          <cell r="J18">
            <v>10</v>
          </cell>
          <cell r="L18" t="str">
            <v>Tomáš FRIDEL</v>
          </cell>
          <cell r="M18" t="str">
            <v>Bruntál</v>
          </cell>
          <cell r="N18">
            <v>40.24</v>
          </cell>
          <cell r="O18">
            <v>38.28</v>
          </cell>
          <cell r="P18">
            <v>38.28</v>
          </cell>
        </row>
        <row r="19">
          <cell r="A19">
            <v>82</v>
          </cell>
          <cell r="B19">
            <v>82.012</v>
          </cell>
          <cell r="C19">
            <v>82</v>
          </cell>
          <cell r="D19">
            <v>99.99</v>
          </cell>
          <cell r="E19" t="str">
            <v/>
          </cell>
          <cell r="F19">
            <v>82</v>
          </cell>
          <cell r="G19">
            <v>37</v>
          </cell>
          <cell r="H19">
            <v>14</v>
          </cell>
          <cell r="J19">
            <v>12</v>
          </cell>
          <cell r="L19" t="str">
            <v>Martin TONHAUSER</v>
          </cell>
          <cell r="M19" t="str">
            <v>Jeseník</v>
          </cell>
          <cell r="N19">
            <v>35.01</v>
          </cell>
          <cell r="O19">
            <v>99.99</v>
          </cell>
          <cell r="P19">
            <v>35.01</v>
          </cell>
        </row>
        <row r="20">
          <cell r="A20">
            <v>54</v>
          </cell>
          <cell r="B20">
            <v>54.023000000000003</v>
          </cell>
          <cell r="C20">
            <v>54</v>
          </cell>
          <cell r="D20">
            <v>54</v>
          </cell>
          <cell r="E20">
            <v>24</v>
          </cell>
          <cell r="F20">
            <v>99.99</v>
          </cell>
          <cell r="G20" t="str">
            <v/>
          </cell>
          <cell r="H20">
            <v>15</v>
          </cell>
          <cell r="J20">
            <v>23</v>
          </cell>
          <cell r="L20" t="str">
            <v>Aleš MARTINEK</v>
          </cell>
          <cell r="M20" t="str">
            <v>Opava</v>
          </cell>
          <cell r="N20">
            <v>25.31</v>
          </cell>
          <cell r="O20">
            <v>24.5</v>
          </cell>
          <cell r="P20">
            <v>24.5</v>
          </cell>
        </row>
        <row r="21">
          <cell r="A21">
            <v>81</v>
          </cell>
          <cell r="B21">
            <v>81.031999999999996</v>
          </cell>
          <cell r="C21">
            <v>81</v>
          </cell>
          <cell r="D21">
            <v>99.99</v>
          </cell>
          <cell r="E21" t="str">
            <v/>
          </cell>
          <cell r="F21">
            <v>81</v>
          </cell>
          <cell r="G21">
            <v>36</v>
          </cell>
          <cell r="H21">
            <v>16</v>
          </cell>
          <cell r="J21">
            <v>32</v>
          </cell>
          <cell r="L21" t="str">
            <v>Martin GRULICH</v>
          </cell>
          <cell r="M21" t="str">
            <v>Prostějov</v>
          </cell>
          <cell r="N21">
            <v>32.92</v>
          </cell>
          <cell r="O21">
            <v>99.99</v>
          </cell>
          <cell r="P21">
            <v>32.92</v>
          </cell>
        </row>
        <row r="22">
          <cell r="A22">
            <v>10</v>
          </cell>
          <cell r="B22">
            <v>10.044</v>
          </cell>
          <cell r="C22">
            <v>10</v>
          </cell>
          <cell r="D22">
            <v>10</v>
          </cell>
          <cell r="E22">
            <v>8</v>
          </cell>
          <cell r="F22">
            <v>99.99</v>
          </cell>
          <cell r="G22" t="str">
            <v/>
          </cell>
          <cell r="H22">
            <v>17</v>
          </cell>
          <cell r="J22">
            <v>44</v>
          </cell>
          <cell r="L22" t="str">
            <v>Libor MROZOWSKI</v>
          </cell>
          <cell r="M22" t="str">
            <v>Ostrava</v>
          </cell>
          <cell r="N22">
            <v>17.29</v>
          </cell>
          <cell r="O22">
            <v>15.53</v>
          </cell>
          <cell r="P22">
            <v>15.53</v>
          </cell>
        </row>
        <row r="23">
          <cell r="A23">
            <v>11</v>
          </cell>
          <cell r="B23">
            <v>11.052</v>
          </cell>
          <cell r="C23">
            <v>11</v>
          </cell>
          <cell r="D23">
            <v>99.99</v>
          </cell>
          <cell r="E23" t="str">
            <v/>
          </cell>
          <cell r="H23">
            <v>18</v>
          </cell>
          <cell r="J23">
            <v>52</v>
          </cell>
          <cell r="L23" t="str">
            <v>Martin SZABO</v>
          </cell>
          <cell r="M23" t="str">
            <v>G4S Fire Services</v>
          </cell>
          <cell r="N23">
            <v>16.2</v>
          </cell>
          <cell r="O23">
            <v>15.56</v>
          </cell>
          <cell r="P23">
            <v>15.56</v>
          </cell>
        </row>
        <row r="24">
          <cell r="A24">
            <v>65</v>
          </cell>
          <cell r="B24">
            <v>65.061999999999998</v>
          </cell>
          <cell r="C24">
            <v>65</v>
          </cell>
          <cell r="D24">
            <v>99.99</v>
          </cell>
          <cell r="E24" t="str">
            <v/>
          </cell>
          <cell r="F24">
            <v>65</v>
          </cell>
          <cell r="G24">
            <v>28</v>
          </cell>
          <cell r="H24">
            <v>19</v>
          </cell>
          <cell r="J24">
            <v>62</v>
          </cell>
          <cell r="L24" t="str">
            <v>Jiří HEISER</v>
          </cell>
          <cell r="M24" t="str">
            <v>Šumperk</v>
          </cell>
          <cell r="N24">
            <v>32.68</v>
          </cell>
          <cell r="O24">
            <v>26.53</v>
          </cell>
          <cell r="P24">
            <v>26.53</v>
          </cell>
        </row>
        <row r="25">
          <cell r="A25">
            <v>40</v>
          </cell>
          <cell r="B25">
            <v>40.070999999999998</v>
          </cell>
          <cell r="C25">
            <v>40</v>
          </cell>
          <cell r="D25">
            <v>99.99</v>
          </cell>
          <cell r="E25" t="str">
            <v/>
          </cell>
          <cell r="F25">
            <v>40</v>
          </cell>
          <cell r="G25">
            <v>16</v>
          </cell>
          <cell r="H25">
            <v>20</v>
          </cell>
          <cell r="J25">
            <v>71</v>
          </cell>
          <cell r="L25" t="str">
            <v>Jiří HRČEK</v>
          </cell>
          <cell r="M25" t="str">
            <v>Frýdek - Místek</v>
          </cell>
          <cell r="N25">
            <v>20.7</v>
          </cell>
          <cell r="O25">
            <v>99.99</v>
          </cell>
          <cell r="P25">
            <v>20.7</v>
          </cell>
        </row>
        <row r="26">
          <cell r="A26">
            <v>34</v>
          </cell>
          <cell r="B26">
            <v>34.082000000000001</v>
          </cell>
          <cell r="C26">
            <v>34</v>
          </cell>
          <cell r="D26">
            <v>99.99</v>
          </cell>
          <cell r="E26" t="str">
            <v/>
          </cell>
          <cell r="F26">
            <v>34</v>
          </cell>
          <cell r="G26">
            <v>12</v>
          </cell>
          <cell r="H26">
            <v>21</v>
          </cell>
          <cell r="J26">
            <v>82</v>
          </cell>
          <cell r="L26" t="str">
            <v>Petr MIRVALD</v>
          </cell>
          <cell r="M26" t="str">
            <v>Přerov</v>
          </cell>
          <cell r="N26">
            <v>20.09</v>
          </cell>
          <cell r="O26">
            <v>18.38</v>
          </cell>
          <cell r="P26">
            <v>18.38</v>
          </cell>
        </row>
        <row r="27">
          <cell r="A27">
            <v>26</v>
          </cell>
          <cell r="B27">
            <v>26.091999999999999</v>
          </cell>
          <cell r="C27">
            <v>26</v>
          </cell>
          <cell r="D27">
            <v>26</v>
          </cell>
          <cell r="E27">
            <v>15</v>
          </cell>
          <cell r="F27">
            <v>99.99</v>
          </cell>
          <cell r="G27" t="str">
            <v/>
          </cell>
          <cell r="H27">
            <v>22</v>
          </cell>
          <cell r="J27">
            <v>92</v>
          </cell>
          <cell r="L27" t="str">
            <v>Marcel DAL</v>
          </cell>
          <cell r="M27" t="str">
            <v>Karviná</v>
          </cell>
          <cell r="N27">
            <v>16.93</v>
          </cell>
          <cell r="O27">
            <v>16.79</v>
          </cell>
          <cell r="P27">
            <v>16.79</v>
          </cell>
        </row>
        <row r="28">
          <cell r="A28">
            <v>28</v>
          </cell>
          <cell r="B28">
            <v>28.103999999999999</v>
          </cell>
          <cell r="C28">
            <v>28</v>
          </cell>
          <cell r="D28">
            <v>99.99</v>
          </cell>
          <cell r="E28" t="str">
            <v/>
          </cell>
          <cell r="F28">
            <v>28</v>
          </cell>
          <cell r="G28">
            <v>10</v>
          </cell>
          <cell r="H28">
            <v>23</v>
          </cell>
          <cell r="J28">
            <v>104</v>
          </cell>
          <cell r="L28" t="str">
            <v>Jan NESVADBA</v>
          </cell>
          <cell r="M28" t="str">
            <v>Olomouc</v>
          </cell>
          <cell r="N28">
            <v>16.96</v>
          </cell>
          <cell r="O28">
            <v>17.57</v>
          </cell>
          <cell r="P28">
            <v>16.96</v>
          </cell>
        </row>
        <row r="29">
          <cell r="A29">
            <v>46</v>
          </cell>
          <cell r="B29">
            <v>46.112000000000002</v>
          </cell>
          <cell r="C29">
            <v>46</v>
          </cell>
          <cell r="D29">
            <v>46</v>
          </cell>
          <cell r="E29">
            <v>19</v>
          </cell>
          <cell r="F29">
            <v>99.99</v>
          </cell>
          <cell r="G29" t="str">
            <v/>
          </cell>
          <cell r="H29">
            <v>24</v>
          </cell>
          <cell r="J29">
            <v>112</v>
          </cell>
          <cell r="L29" t="str">
            <v>Petr BINAR</v>
          </cell>
          <cell r="M29" t="str">
            <v>Nový Jičín</v>
          </cell>
          <cell r="N29">
            <v>22.19</v>
          </cell>
          <cell r="O29">
            <v>21.66</v>
          </cell>
          <cell r="P29">
            <v>21.66</v>
          </cell>
        </row>
        <row r="30">
          <cell r="A30">
            <v>80</v>
          </cell>
          <cell r="B30">
            <v>80.003</v>
          </cell>
          <cell r="C30">
            <v>80</v>
          </cell>
          <cell r="D30">
            <v>80</v>
          </cell>
          <cell r="E30">
            <v>37</v>
          </cell>
          <cell r="F30">
            <v>99.99</v>
          </cell>
          <cell r="G30" t="str">
            <v/>
          </cell>
          <cell r="H30">
            <v>25</v>
          </cell>
          <cell r="J30">
            <v>3</v>
          </cell>
          <cell r="L30" t="str">
            <v>Radek ŠVIKRUHA</v>
          </cell>
          <cell r="M30" t="str">
            <v>Bruntál</v>
          </cell>
          <cell r="N30">
            <v>32.36</v>
          </cell>
          <cell r="O30">
            <v>39.53</v>
          </cell>
          <cell r="P30">
            <v>32.36</v>
          </cell>
        </row>
        <row r="31">
          <cell r="A31">
            <v>87</v>
          </cell>
          <cell r="B31">
            <v>87.013000000000005</v>
          </cell>
          <cell r="C31">
            <v>87</v>
          </cell>
          <cell r="D31">
            <v>99.99</v>
          </cell>
          <cell r="E31" t="str">
            <v/>
          </cell>
          <cell r="F31">
            <v>87</v>
          </cell>
          <cell r="G31">
            <v>40</v>
          </cell>
          <cell r="H31">
            <v>26</v>
          </cell>
          <cell r="J31">
            <v>13</v>
          </cell>
          <cell r="L31" t="str">
            <v>Roman GROSIČ</v>
          </cell>
          <cell r="M31" t="str">
            <v>Jeseník</v>
          </cell>
          <cell r="N31">
            <v>41.68</v>
          </cell>
          <cell r="O31">
            <v>99.99</v>
          </cell>
          <cell r="P31">
            <v>41.68</v>
          </cell>
        </row>
        <row r="32">
          <cell r="A32">
            <v>73</v>
          </cell>
          <cell r="B32">
            <v>73.021000000000001</v>
          </cell>
          <cell r="C32">
            <v>73</v>
          </cell>
          <cell r="D32">
            <v>73</v>
          </cell>
          <cell r="E32">
            <v>33</v>
          </cell>
          <cell r="F32">
            <v>99.99</v>
          </cell>
          <cell r="G32" t="str">
            <v/>
          </cell>
          <cell r="H32">
            <v>27</v>
          </cell>
          <cell r="J32">
            <v>21</v>
          </cell>
          <cell r="L32" t="str">
            <v>Přemysl PTÁŠNÍK</v>
          </cell>
          <cell r="M32" t="str">
            <v>Opava</v>
          </cell>
          <cell r="N32">
            <v>29.54</v>
          </cell>
          <cell r="O32">
            <v>99.99</v>
          </cell>
          <cell r="P32">
            <v>29.54</v>
          </cell>
        </row>
        <row r="33">
          <cell r="A33">
            <v>51</v>
          </cell>
          <cell r="B33">
            <v>51.033000000000001</v>
          </cell>
          <cell r="C33">
            <v>51</v>
          </cell>
          <cell r="D33">
            <v>99.99</v>
          </cell>
          <cell r="E33" t="str">
            <v/>
          </cell>
          <cell r="F33">
            <v>51</v>
          </cell>
          <cell r="G33">
            <v>22</v>
          </cell>
          <cell r="H33">
            <v>28</v>
          </cell>
          <cell r="J33">
            <v>33</v>
          </cell>
          <cell r="L33" t="str">
            <v>Jiří POKOVBA</v>
          </cell>
          <cell r="M33" t="str">
            <v>Prostějov</v>
          </cell>
          <cell r="N33">
            <v>29.46</v>
          </cell>
          <cell r="O33">
            <v>23.93</v>
          </cell>
          <cell r="P33">
            <v>23.93</v>
          </cell>
        </row>
        <row r="34">
          <cell r="A34">
            <v>14</v>
          </cell>
          <cell r="B34">
            <v>14.042999999999999</v>
          </cell>
          <cell r="C34">
            <v>14</v>
          </cell>
          <cell r="D34">
            <v>14</v>
          </cell>
          <cell r="E34">
            <v>10</v>
          </cell>
          <cell r="F34">
            <v>99.99</v>
          </cell>
          <cell r="G34" t="str">
            <v/>
          </cell>
          <cell r="H34">
            <v>29</v>
          </cell>
          <cell r="J34">
            <v>43</v>
          </cell>
          <cell r="L34" t="str">
            <v>Adam VONDRA</v>
          </cell>
          <cell r="M34" t="str">
            <v>Ostrava</v>
          </cell>
          <cell r="N34">
            <v>99.99</v>
          </cell>
          <cell r="O34">
            <v>15.94</v>
          </cell>
          <cell r="P34">
            <v>15.94</v>
          </cell>
        </row>
        <row r="35">
          <cell r="A35">
            <v>36</v>
          </cell>
          <cell r="B35">
            <v>36.052999999999997</v>
          </cell>
          <cell r="C35">
            <v>36</v>
          </cell>
          <cell r="D35">
            <v>99.99</v>
          </cell>
          <cell r="E35" t="str">
            <v/>
          </cell>
          <cell r="H35">
            <v>30</v>
          </cell>
          <cell r="J35">
            <v>53</v>
          </cell>
          <cell r="L35" t="str">
            <v>Jakub PAVELKA</v>
          </cell>
          <cell r="M35" t="str">
            <v>G4S Fire Services</v>
          </cell>
          <cell r="N35">
            <v>19.29</v>
          </cell>
          <cell r="O35">
            <v>21.55</v>
          </cell>
          <cell r="P35">
            <v>19.29</v>
          </cell>
        </row>
        <row r="36">
          <cell r="A36">
            <v>60</v>
          </cell>
          <cell r="B36">
            <v>60.063000000000002</v>
          </cell>
          <cell r="C36">
            <v>60</v>
          </cell>
          <cell r="D36">
            <v>99.99</v>
          </cell>
          <cell r="E36" t="str">
            <v/>
          </cell>
          <cell r="F36">
            <v>60</v>
          </cell>
          <cell r="G36">
            <v>25</v>
          </cell>
          <cell r="H36">
            <v>31</v>
          </cell>
          <cell r="J36">
            <v>63</v>
          </cell>
          <cell r="L36" t="str">
            <v>Jiří PAVLŮ</v>
          </cell>
          <cell r="M36" t="str">
            <v>Šumperk</v>
          </cell>
          <cell r="N36">
            <v>25.44</v>
          </cell>
          <cell r="O36">
            <v>99.99</v>
          </cell>
          <cell r="P36">
            <v>25.44</v>
          </cell>
        </row>
        <row r="37">
          <cell r="A37">
            <v>39</v>
          </cell>
          <cell r="B37">
            <v>39.073</v>
          </cell>
          <cell r="C37">
            <v>39</v>
          </cell>
          <cell r="D37">
            <v>99.99</v>
          </cell>
          <cell r="E37" t="str">
            <v/>
          </cell>
          <cell r="F37">
            <v>39</v>
          </cell>
          <cell r="G37">
            <v>15</v>
          </cell>
          <cell r="H37">
            <v>32</v>
          </cell>
          <cell r="J37">
            <v>73</v>
          </cell>
          <cell r="L37" t="str">
            <v>Martin POLÁŠEK</v>
          </cell>
          <cell r="M37" t="str">
            <v>Frýdek - Místek</v>
          </cell>
          <cell r="N37">
            <v>22.7</v>
          </cell>
          <cell r="O37">
            <v>20.45</v>
          </cell>
          <cell r="P37">
            <v>20.45</v>
          </cell>
        </row>
        <row r="38">
          <cell r="A38">
            <v>13</v>
          </cell>
          <cell r="B38">
            <v>13.083</v>
          </cell>
          <cell r="C38">
            <v>13</v>
          </cell>
          <cell r="D38">
            <v>99.99</v>
          </cell>
          <cell r="E38" t="str">
            <v/>
          </cell>
          <cell r="F38">
            <v>13</v>
          </cell>
          <cell r="G38">
            <v>3</v>
          </cell>
          <cell r="H38">
            <v>33</v>
          </cell>
          <cell r="J38">
            <v>83</v>
          </cell>
          <cell r="L38" t="str">
            <v>Václav BLAŽEK</v>
          </cell>
          <cell r="M38" t="str">
            <v>Přerov</v>
          </cell>
          <cell r="N38">
            <v>16.98</v>
          </cell>
          <cell r="O38">
            <v>15.92</v>
          </cell>
          <cell r="P38">
            <v>15.92</v>
          </cell>
        </row>
        <row r="39">
          <cell r="A39">
            <v>12</v>
          </cell>
          <cell r="B39">
            <v>12.093</v>
          </cell>
          <cell r="C39">
            <v>12</v>
          </cell>
          <cell r="D39">
            <v>12</v>
          </cell>
          <cell r="E39">
            <v>9</v>
          </cell>
          <cell r="F39">
            <v>99.99</v>
          </cell>
          <cell r="G39" t="str">
            <v/>
          </cell>
          <cell r="H39">
            <v>34</v>
          </cell>
          <cell r="J39">
            <v>93</v>
          </cell>
          <cell r="L39" t="str">
            <v>Jakub GRYČ</v>
          </cell>
          <cell r="M39" t="str">
            <v>Karviná</v>
          </cell>
          <cell r="N39">
            <v>16.260000000000002</v>
          </cell>
          <cell r="O39">
            <v>15.74</v>
          </cell>
          <cell r="P39">
            <v>15.74</v>
          </cell>
        </row>
        <row r="40">
          <cell r="A40">
            <v>18</v>
          </cell>
          <cell r="B40">
            <v>18.100999999999999</v>
          </cell>
          <cell r="C40">
            <v>18</v>
          </cell>
          <cell r="D40">
            <v>99.99</v>
          </cell>
          <cell r="E40" t="str">
            <v/>
          </cell>
          <cell r="F40">
            <v>18</v>
          </cell>
          <cell r="G40">
            <v>5</v>
          </cell>
          <cell r="H40">
            <v>35</v>
          </cell>
          <cell r="J40">
            <v>101</v>
          </cell>
          <cell r="L40" t="str">
            <v>Zbyněk HRADIL</v>
          </cell>
          <cell r="M40" t="str">
            <v>Olomouc</v>
          </cell>
          <cell r="N40">
            <v>16.29</v>
          </cell>
          <cell r="O40">
            <v>16.309999999999999</v>
          </cell>
          <cell r="P40">
            <v>16.29</v>
          </cell>
        </row>
        <row r="41">
          <cell r="A41">
            <v>63</v>
          </cell>
          <cell r="B41">
            <v>63.113</v>
          </cell>
          <cell r="C41">
            <v>63</v>
          </cell>
          <cell r="D41">
            <v>63</v>
          </cell>
          <cell r="E41">
            <v>28</v>
          </cell>
          <cell r="F41">
            <v>99.99</v>
          </cell>
          <cell r="G41" t="str">
            <v/>
          </cell>
          <cell r="H41">
            <v>36</v>
          </cell>
          <cell r="J41">
            <v>113</v>
          </cell>
          <cell r="L41" t="str">
            <v>Robert JALŮVKA</v>
          </cell>
          <cell r="M41" t="str">
            <v>Nový Jičín</v>
          </cell>
          <cell r="N41">
            <v>28.52</v>
          </cell>
          <cell r="O41">
            <v>26.2</v>
          </cell>
          <cell r="P41">
            <v>26.2</v>
          </cell>
        </row>
        <row r="42">
          <cell r="A42">
            <v>50</v>
          </cell>
          <cell r="B42">
            <v>50.006999999999998</v>
          </cell>
          <cell r="C42">
            <v>50</v>
          </cell>
          <cell r="D42">
            <v>50</v>
          </cell>
          <cell r="E42">
            <v>21</v>
          </cell>
          <cell r="F42">
            <v>99.99</v>
          </cell>
          <cell r="G42" t="str">
            <v/>
          </cell>
          <cell r="H42">
            <v>37</v>
          </cell>
          <cell r="J42">
            <v>7</v>
          </cell>
          <cell r="L42" t="str">
            <v>Petr SLAVÍK</v>
          </cell>
          <cell r="M42" t="str">
            <v>Bruntál</v>
          </cell>
          <cell r="N42">
            <v>23.17</v>
          </cell>
          <cell r="O42">
            <v>99.99</v>
          </cell>
          <cell r="P42">
            <v>23.17</v>
          </cell>
        </row>
        <row r="43">
          <cell r="A43">
            <v>66</v>
          </cell>
          <cell r="B43">
            <v>66.013999999999996</v>
          </cell>
          <cell r="C43">
            <v>66</v>
          </cell>
          <cell r="D43">
            <v>99.99</v>
          </cell>
          <cell r="E43" t="str">
            <v/>
          </cell>
          <cell r="F43">
            <v>66</v>
          </cell>
          <cell r="G43">
            <v>29</v>
          </cell>
          <cell r="H43">
            <v>38</v>
          </cell>
          <cell r="J43">
            <v>14</v>
          </cell>
          <cell r="L43" t="str">
            <v>Pavel ŠTASTNÝ</v>
          </cell>
          <cell r="M43" t="str">
            <v>Jeseník</v>
          </cell>
          <cell r="N43">
            <v>26.98</v>
          </cell>
          <cell r="O43">
            <v>99.99</v>
          </cell>
          <cell r="P43">
            <v>26.98</v>
          </cell>
        </row>
        <row r="44">
          <cell r="A44">
            <v>70</v>
          </cell>
          <cell r="B44">
            <v>70.025999999999996</v>
          </cell>
          <cell r="C44">
            <v>70</v>
          </cell>
          <cell r="D44">
            <v>70</v>
          </cell>
          <cell r="E44">
            <v>32</v>
          </cell>
          <cell r="F44">
            <v>99.99</v>
          </cell>
          <cell r="G44" t="str">
            <v/>
          </cell>
          <cell r="H44">
            <v>39</v>
          </cell>
          <cell r="J44">
            <v>26</v>
          </cell>
          <cell r="L44" t="str">
            <v>Pavel HLAVÁČEK</v>
          </cell>
          <cell r="M44" t="str">
            <v>Opava</v>
          </cell>
          <cell r="N44">
            <v>28.48</v>
          </cell>
          <cell r="O44">
            <v>27.79</v>
          </cell>
          <cell r="P44">
            <v>27.79</v>
          </cell>
        </row>
        <row r="45">
          <cell r="A45">
            <v>9</v>
          </cell>
          <cell r="B45">
            <v>9.0340000000000007</v>
          </cell>
          <cell r="C45">
            <v>9</v>
          </cell>
          <cell r="D45">
            <v>99.99</v>
          </cell>
          <cell r="E45" t="str">
            <v/>
          </cell>
          <cell r="F45">
            <v>9</v>
          </cell>
          <cell r="G45">
            <v>2</v>
          </cell>
          <cell r="H45">
            <v>40</v>
          </cell>
          <cell r="J45">
            <v>34</v>
          </cell>
          <cell r="L45" t="str">
            <v>Jan ŠINDELKA</v>
          </cell>
          <cell r="M45" t="str">
            <v>Prostějov</v>
          </cell>
          <cell r="N45">
            <v>15.66</v>
          </cell>
          <cell r="O45">
            <v>15.49</v>
          </cell>
          <cell r="P45">
            <v>15.49</v>
          </cell>
        </row>
        <row r="46">
          <cell r="A46">
            <v>3</v>
          </cell>
          <cell r="B46">
            <v>3.0489999999999999</v>
          </cell>
          <cell r="C46">
            <v>3</v>
          </cell>
          <cell r="D46">
            <v>3</v>
          </cell>
          <cell r="E46">
            <v>3</v>
          </cell>
          <cell r="F46">
            <v>99.99</v>
          </cell>
          <cell r="G46" t="str">
            <v/>
          </cell>
          <cell r="H46">
            <v>41</v>
          </cell>
          <cell r="J46">
            <v>49</v>
          </cell>
          <cell r="L46" t="str">
            <v>Karel RYL</v>
          </cell>
          <cell r="M46" t="str">
            <v>Ostrava</v>
          </cell>
          <cell r="N46">
            <v>16.600000000000001</v>
          </cell>
          <cell r="O46">
            <v>14.67</v>
          </cell>
          <cell r="P46">
            <v>14.67</v>
          </cell>
        </row>
        <row r="47">
          <cell r="A47">
            <v>21</v>
          </cell>
          <cell r="B47">
            <v>21.053999999999998</v>
          </cell>
          <cell r="C47">
            <v>21</v>
          </cell>
          <cell r="D47">
            <v>99.99</v>
          </cell>
          <cell r="E47" t="str">
            <v/>
          </cell>
          <cell r="H47">
            <v>42</v>
          </cell>
          <cell r="J47">
            <v>54</v>
          </cell>
          <cell r="L47" t="str">
            <v>Rastislav PECNÍK</v>
          </cell>
          <cell r="M47" t="str">
            <v>G4S Fire Services</v>
          </cell>
          <cell r="N47">
            <v>17.25</v>
          </cell>
          <cell r="O47">
            <v>16.38</v>
          </cell>
          <cell r="P47">
            <v>16.38</v>
          </cell>
        </row>
        <row r="48">
          <cell r="A48">
            <v>37</v>
          </cell>
          <cell r="B48">
            <v>37.064</v>
          </cell>
          <cell r="C48">
            <v>37</v>
          </cell>
          <cell r="D48">
            <v>99.99</v>
          </cell>
          <cell r="E48" t="str">
            <v/>
          </cell>
          <cell r="F48">
            <v>37</v>
          </cell>
          <cell r="G48">
            <v>14</v>
          </cell>
          <cell r="H48">
            <v>43</v>
          </cell>
          <cell r="J48">
            <v>64</v>
          </cell>
          <cell r="L48" t="str">
            <v>Přemysl VENOUŠ</v>
          </cell>
          <cell r="M48" t="str">
            <v>Šumperk</v>
          </cell>
          <cell r="N48">
            <v>19.96</v>
          </cell>
          <cell r="O48">
            <v>99.99</v>
          </cell>
          <cell r="P48">
            <v>19.96</v>
          </cell>
        </row>
        <row r="49">
          <cell r="A49">
            <v>76</v>
          </cell>
          <cell r="B49">
            <v>76.078000000000003</v>
          </cell>
          <cell r="C49">
            <v>76</v>
          </cell>
          <cell r="D49">
            <v>99.99</v>
          </cell>
          <cell r="E49" t="str">
            <v/>
          </cell>
          <cell r="F49">
            <v>76</v>
          </cell>
          <cell r="G49">
            <v>33</v>
          </cell>
          <cell r="H49">
            <v>44</v>
          </cell>
          <cell r="J49">
            <v>78</v>
          </cell>
          <cell r="L49" t="str">
            <v>David KRHOVJÁK</v>
          </cell>
          <cell r="M49" t="str">
            <v>Frýdek - Místek</v>
          </cell>
          <cell r="N49">
            <v>33.74</v>
          </cell>
          <cell r="O49">
            <v>30.57</v>
          </cell>
          <cell r="P49">
            <v>30.57</v>
          </cell>
        </row>
        <row r="50">
          <cell r="A50">
            <v>35</v>
          </cell>
          <cell r="B50">
            <v>35.084000000000003</v>
          </cell>
          <cell r="C50">
            <v>35</v>
          </cell>
          <cell r="D50">
            <v>99.99</v>
          </cell>
          <cell r="E50" t="str">
            <v/>
          </cell>
          <cell r="F50">
            <v>35</v>
          </cell>
          <cell r="G50">
            <v>13</v>
          </cell>
          <cell r="H50">
            <v>45</v>
          </cell>
          <cell r="J50">
            <v>84</v>
          </cell>
          <cell r="L50" t="str">
            <v>Josef BUCHTA</v>
          </cell>
          <cell r="M50" t="str">
            <v>Přerov</v>
          </cell>
          <cell r="N50">
            <v>22.84</v>
          </cell>
          <cell r="O50">
            <v>18.61</v>
          </cell>
          <cell r="P50">
            <v>18.61</v>
          </cell>
        </row>
        <row r="51">
          <cell r="A51">
            <v>15</v>
          </cell>
          <cell r="B51">
            <v>15.093999999999999</v>
          </cell>
          <cell r="C51">
            <v>15</v>
          </cell>
          <cell r="D51">
            <v>15</v>
          </cell>
          <cell r="E51">
            <v>11</v>
          </cell>
          <cell r="F51">
            <v>99.99</v>
          </cell>
          <cell r="G51" t="str">
            <v/>
          </cell>
          <cell r="H51">
            <v>46</v>
          </cell>
          <cell r="J51">
            <v>94</v>
          </cell>
          <cell r="L51" t="str">
            <v>Petr LANGER</v>
          </cell>
          <cell r="M51" t="str">
            <v>Karviná</v>
          </cell>
          <cell r="N51">
            <v>15.95</v>
          </cell>
          <cell r="O51">
            <v>16.170000000000002</v>
          </cell>
          <cell r="P51">
            <v>15.95</v>
          </cell>
        </row>
        <row r="52">
          <cell r="A52">
            <v>6</v>
          </cell>
          <cell r="B52">
            <v>6.1020000000000003</v>
          </cell>
          <cell r="C52">
            <v>6</v>
          </cell>
          <cell r="D52">
            <v>99.99</v>
          </cell>
          <cell r="E52" t="str">
            <v/>
          </cell>
          <cell r="F52">
            <v>6</v>
          </cell>
          <cell r="G52">
            <v>1</v>
          </cell>
          <cell r="H52">
            <v>47</v>
          </cell>
          <cell r="J52">
            <v>102</v>
          </cell>
          <cell r="L52" t="str">
            <v>Jaroslav ŽITNÝ</v>
          </cell>
          <cell r="M52" t="str">
            <v>Olomouc</v>
          </cell>
          <cell r="N52">
            <v>14.97</v>
          </cell>
          <cell r="O52">
            <v>14.94</v>
          </cell>
          <cell r="P52">
            <v>14.94</v>
          </cell>
        </row>
        <row r="53">
          <cell r="A53">
            <v>43</v>
          </cell>
          <cell r="B53">
            <v>43.113999999999997</v>
          </cell>
          <cell r="C53">
            <v>43</v>
          </cell>
          <cell r="D53">
            <v>43</v>
          </cell>
          <cell r="E53">
            <v>17</v>
          </cell>
          <cell r="F53">
            <v>99.99</v>
          </cell>
          <cell r="G53" t="str">
            <v/>
          </cell>
          <cell r="H53">
            <v>48</v>
          </cell>
          <cell r="J53">
            <v>114</v>
          </cell>
          <cell r="L53" t="str">
            <v>Pavel KROUPA</v>
          </cell>
          <cell r="M53" t="str">
            <v>Nový Jičín</v>
          </cell>
          <cell r="N53">
            <v>21.47</v>
          </cell>
          <cell r="O53">
            <v>24.89</v>
          </cell>
          <cell r="P53">
            <v>21.47</v>
          </cell>
        </row>
        <row r="54">
          <cell r="A54">
            <v>68</v>
          </cell>
          <cell r="B54">
            <v>68.006</v>
          </cell>
          <cell r="C54">
            <v>68</v>
          </cell>
          <cell r="D54">
            <v>68</v>
          </cell>
          <cell r="E54">
            <v>31</v>
          </cell>
          <cell r="F54">
            <v>99.99</v>
          </cell>
          <cell r="G54" t="str">
            <v/>
          </cell>
          <cell r="H54">
            <v>49</v>
          </cell>
          <cell r="J54">
            <v>6</v>
          </cell>
          <cell r="L54" t="str">
            <v>Jan MICHL-BERNÁRD</v>
          </cell>
          <cell r="M54" t="str">
            <v>Bruntál</v>
          </cell>
          <cell r="N54">
            <v>28.66</v>
          </cell>
          <cell r="O54">
            <v>27.44</v>
          </cell>
          <cell r="P54">
            <v>27.44</v>
          </cell>
        </row>
        <row r="55">
          <cell r="A55">
            <v>88</v>
          </cell>
          <cell r="B55">
            <v>88.016999999999996</v>
          </cell>
          <cell r="C55">
            <v>88</v>
          </cell>
          <cell r="D55">
            <v>99.99</v>
          </cell>
          <cell r="E55" t="str">
            <v/>
          </cell>
          <cell r="F55">
            <v>88</v>
          </cell>
          <cell r="G55">
            <v>41</v>
          </cell>
          <cell r="H55">
            <v>50</v>
          </cell>
          <cell r="J55">
            <v>17</v>
          </cell>
          <cell r="L55" t="str">
            <v>Martin DISTLER</v>
          </cell>
          <cell r="M55" t="str">
            <v>Jeseník</v>
          </cell>
          <cell r="N55">
            <v>43.23</v>
          </cell>
          <cell r="O55">
            <v>99.99</v>
          </cell>
          <cell r="P55">
            <v>43.23</v>
          </cell>
        </row>
        <row r="56">
          <cell r="A56">
            <v>67</v>
          </cell>
          <cell r="B56">
            <v>67.027000000000001</v>
          </cell>
          <cell r="C56">
            <v>67</v>
          </cell>
          <cell r="D56">
            <v>67</v>
          </cell>
          <cell r="E56">
            <v>30</v>
          </cell>
          <cell r="F56">
            <v>99.99</v>
          </cell>
          <cell r="G56" t="str">
            <v/>
          </cell>
          <cell r="H56">
            <v>51</v>
          </cell>
          <cell r="J56">
            <v>27</v>
          </cell>
          <cell r="L56" t="str">
            <v>Pavel HAVRLANT</v>
          </cell>
          <cell r="M56" t="str">
            <v>Opava</v>
          </cell>
          <cell r="N56">
            <v>27.2</v>
          </cell>
          <cell r="O56">
            <v>99.99</v>
          </cell>
          <cell r="P56">
            <v>27.2</v>
          </cell>
        </row>
        <row r="57">
          <cell r="A57">
            <v>69</v>
          </cell>
          <cell r="B57">
            <v>69.034999999999997</v>
          </cell>
          <cell r="C57">
            <v>69</v>
          </cell>
          <cell r="D57">
            <v>99.99</v>
          </cell>
          <cell r="E57" t="str">
            <v/>
          </cell>
          <cell r="F57">
            <v>69</v>
          </cell>
          <cell r="G57">
            <v>30</v>
          </cell>
          <cell r="H57">
            <v>52</v>
          </cell>
          <cell r="J57">
            <v>35</v>
          </cell>
          <cell r="L57" t="str">
            <v>Radim LUKÁŠ</v>
          </cell>
          <cell r="M57" t="str">
            <v>Prostějov</v>
          </cell>
          <cell r="N57">
            <v>27.5</v>
          </cell>
          <cell r="O57">
            <v>99.99</v>
          </cell>
          <cell r="P57">
            <v>27.5</v>
          </cell>
        </row>
        <row r="58">
          <cell r="A58">
            <v>31</v>
          </cell>
          <cell r="B58">
            <v>31.045999999999999</v>
          </cell>
          <cell r="C58">
            <v>31</v>
          </cell>
          <cell r="D58">
            <v>31</v>
          </cell>
          <cell r="E58">
            <v>16</v>
          </cell>
          <cell r="F58">
            <v>99.99</v>
          </cell>
          <cell r="G58" t="str">
            <v/>
          </cell>
          <cell r="H58">
            <v>53</v>
          </cell>
          <cell r="J58">
            <v>46</v>
          </cell>
          <cell r="L58" t="str">
            <v>Jakub ARVAI</v>
          </cell>
          <cell r="M58" t="str">
            <v>Ostrava</v>
          </cell>
          <cell r="N58">
            <v>17.93</v>
          </cell>
          <cell r="O58">
            <v>18.07</v>
          </cell>
          <cell r="P58">
            <v>17.93</v>
          </cell>
        </row>
        <row r="59">
          <cell r="A59">
            <v>29</v>
          </cell>
          <cell r="B59">
            <v>29.055</v>
          </cell>
          <cell r="C59">
            <v>29</v>
          </cell>
          <cell r="D59">
            <v>99.99</v>
          </cell>
          <cell r="E59" t="str">
            <v/>
          </cell>
          <cell r="H59">
            <v>54</v>
          </cell>
          <cell r="J59">
            <v>55</v>
          </cell>
          <cell r="L59" t="str">
            <v>Dávid KALUŽNIK</v>
          </cell>
          <cell r="M59" t="str">
            <v>G4S Fire Services</v>
          </cell>
          <cell r="N59">
            <v>18.37</v>
          </cell>
          <cell r="O59">
            <v>17.11</v>
          </cell>
          <cell r="P59">
            <v>17.11</v>
          </cell>
        </row>
        <row r="60">
          <cell r="A60">
            <v>106</v>
          </cell>
          <cell r="B60">
            <v>120.066</v>
          </cell>
          <cell r="C60">
            <v>120</v>
          </cell>
          <cell r="D60">
            <v>99.99</v>
          </cell>
          <cell r="E60" t="str">
            <v/>
          </cell>
          <cell r="F60">
            <v>120</v>
          </cell>
          <cell r="G60">
            <v>81</v>
          </cell>
          <cell r="H60">
            <v>55</v>
          </cell>
          <cell r="J60">
            <v>66</v>
          </cell>
          <cell r="L60" t="str">
            <v>Tomáš HRDLIČKA</v>
          </cell>
          <cell r="M60" t="str">
            <v>Šumperk</v>
          </cell>
          <cell r="N60">
            <v>99.99</v>
          </cell>
          <cell r="O60">
            <v>99.99</v>
          </cell>
          <cell r="P60">
            <v>99.99</v>
          </cell>
        </row>
        <row r="61">
          <cell r="A61">
            <v>71</v>
          </cell>
          <cell r="B61">
            <v>71.075000000000003</v>
          </cell>
          <cell r="C61">
            <v>71</v>
          </cell>
          <cell r="D61">
            <v>99.99</v>
          </cell>
          <cell r="E61" t="str">
            <v/>
          </cell>
          <cell r="F61">
            <v>71</v>
          </cell>
          <cell r="G61">
            <v>31</v>
          </cell>
          <cell r="H61">
            <v>56</v>
          </cell>
          <cell r="J61">
            <v>75</v>
          </cell>
          <cell r="L61" t="str">
            <v>Petr ČEČOTKA</v>
          </cell>
          <cell r="M61" t="str">
            <v>Frýdek - Místek</v>
          </cell>
          <cell r="N61">
            <v>28.52</v>
          </cell>
          <cell r="O61">
            <v>30.66</v>
          </cell>
          <cell r="P61">
            <v>28.52</v>
          </cell>
        </row>
        <row r="62">
          <cell r="A62">
            <v>20</v>
          </cell>
          <cell r="B62">
            <v>20.085000000000001</v>
          </cell>
          <cell r="C62">
            <v>20</v>
          </cell>
          <cell r="D62">
            <v>99.99</v>
          </cell>
          <cell r="E62" t="str">
            <v/>
          </cell>
          <cell r="F62">
            <v>20</v>
          </cell>
          <cell r="G62">
            <v>6</v>
          </cell>
          <cell r="H62">
            <v>57</v>
          </cell>
          <cell r="J62">
            <v>85</v>
          </cell>
          <cell r="L62" t="str">
            <v>Marek BIA</v>
          </cell>
          <cell r="M62" t="str">
            <v>Přerov</v>
          </cell>
          <cell r="N62">
            <v>16.829999999999998</v>
          </cell>
          <cell r="O62">
            <v>16.350000000000001</v>
          </cell>
          <cell r="P62">
            <v>16.350000000000001</v>
          </cell>
        </row>
        <row r="63">
          <cell r="A63">
            <v>17</v>
          </cell>
          <cell r="B63">
            <v>17.094999999999999</v>
          </cell>
          <cell r="C63">
            <v>17</v>
          </cell>
          <cell r="D63">
            <v>17</v>
          </cell>
          <cell r="E63">
            <v>12</v>
          </cell>
          <cell r="F63">
            <v>99.99</v>
          </cell>
          <cell r="G63" t="str">
            <v/>
          </cell>
          <cell r="H63">
            <v>58</v>
          </cell>
          <cell r="J63">
            <v>95</v>
          </cell>
          <cell r="L63" t="str">
            <v>Šimon KUDRNA</v>
          </cell>
          <cell r="M63" t="str">
            <v>Karviná</v>
          </cell>
          <cell r="N63">
            <v>16.899999999999999</v>
          </cell>
          <cell r="O63">
            <v>16.260000000000002</v>
          </cell>
          <cell r="P63">
            <v>16.260000000000002</v>
          </cell>
        </row>
        <row r="64">
          <cell r="A64">
            <v>32</v>
          </cell>
          <cell r="B64">
            <v>32.103000000000002</v>
          </cell>
          <cell r="C64">
            <v>32</v>
          </cell>
          <cell r="D64">
            <v>99.99</v>
          </cell>
          <cell r="E64" t="str">
            <v/>
          </cell>
          <cell r="F64">
            <v>32</v>
          </cell>
          <cell r="G64">
            <v>11</v>
          </cell>
          <cell r="H64">
            <v>59</v>
          </cell>
          <cell r="J64">
            <v>103</v>
          </cell>
          <cell r="L64" t="str">
            <v>Jiří MAREŠ</v>
          </cell>
          <cell r="M64" t="str">
            <v>Olomouc</v>
          </cell>
          <cell r="N64">
            <v>18.100000000000001</v>
          </cell>
          <cell r="O64">
            <v>99.99</v>
          </cell>
          <cell r="P64">
            <v>18.100000000000001</v>
          </cell>
        </row>
        <row r="65">
          <cell r="A65">
            <v>58</v>
          </cell>
          <cell r="B65">
            <v>58.115000000000002</v>
          </cell>
          <cell r="C65">
            <v>58</v>
          </cell>
          <cell r="D65">
            <v>58</v>
          </cell>
          <cell r="E65">
            <v>27</v>
          </cell>
          <cell r="F65">
            <v>99.99</v>
          </cell>
          <cell r="G65" t="str">
            <v/>
          </cell>
          <cell r="H65">
            <v>60</v>
          </cell>
          <cell r="J65">
            <v>115</v>
          </cell>
          <cell r="L65" t="str">
            <v>Pavel ŽÍDEK</v>
          </cell>
          <cell r="M65" t="str">
            <v>Nový Jičín</v>
          </cell>
          <cell r="N65">
            <v>24.88</v>
          </cell>
          <cell r="O65">
            <v>26.78</v>
          </cell>
          <cell r="P65">
            <v>24.88</v>
          </cell>
        </row>
        <row r="66">
          <cell r="A66">
            <v>91</v>
          </cell>
          <cell r="B66">
            <v>120.008</v>
          </cell>
          <cell r="C66">
            <v>120</v>
          </cell>
          <cell r="D66">
            <v>120</v>
          </cell>
          <cell r="E66">
            <v>104</v>
          </cell>
          <cell r="F66">
            <v>120</v>
          </cell>
          <cell r="G66">
            <v>81</v>
          </cell>
          <cell r="H66">
            <v>61</v>
          </cell>
          <cell r="J66">
            <v>8</v>
          </cell>
          <cell r="L66" t="str">
            <v>Květoslav SMRŽ</v>
          </cell>
          <cell r="M66" t="str">
            <v>Bruntál</v>
          </cell>
          <cell r="N66">
            <v>99.99</v>
          </cell>
          <cell r="O66">
            <v>99.99</v>
          </cell>
          <cell r="P66">
            <v>99.99</v>
          </cell>
        </row>
        <row r="67">
          <cell r="A67">
            <v>79</v>
          </cell>
          <cell r="B67">
            <v>79.016000000000005</v>
          </cell>
          <cell r="C67">
            <v>79</v>
          </cell>
          <cell r="D67">
            <v>99.99</v>
          </cell>
          <cell r="E67" t="str">
            <v/>
          </cell>
          <cell r="F67">
            <v>79</v>
          </cell>
          <cell r="G67">
            <v>35</v>
          </cell>
          <cell r="H67">
            <v>62</v>
          </cell>
          <cell r="J67">
            <v>16</v>
          </cell>
          <cell r="L67" t="str">
            <v>Michal KUŽÍLEK</v>
          </cell>
          <cell r="M67" t="str">
            <v>Jeseník</v>
          </cell>
          <cell r="N67">
            <v>31.99</v>
          </cell>
          <cell r="O67">
            <v>99.99</v>
          </cell>
          <cell r="P67">
            <v>31.99</v>
          </cell>
        </row>
        <row r="68">
          <cell r="A68">
            <v>74</v>
          </cell>
          <cell r="B68">
            <v>74.028000000000006</v>
          </cell>
          <cell r="C68">
            <v>74</v>
          </cell>
          <cell r="D68">
            <v>74</v>
          </cell>
          <cell r="E68">
            <v>34</v>
          </cell>
          <cell r="F68">
            <v>99.99</v>
          </cell>
          <cell r="G68" t="str">
            <v/>
          </cell>
          <cell r="H68">
            <v>63</v>
          </cell>
          <cell r="J68">
            <v>28</v>
          </cell>
          <cell r="L68" t="str">
            <v>Vojtěch FEHER</v>
          </cell>
          <cell r="M68" t="str">
            <v>Opava</v>
          </cell>
          <cell r="N68">
            <v>29.86</v>
          </cell>
          <cell r="O68">
            <v>99.99</v>
          </cell>
          <cell r="P68">
            <v>29.86</v>
          </cell>
        </row>
        <row r="69">
          <cell r="A69">
            <v>61</v>
          </cell>
          <cell r="B69">
            <v>61.036000000000001</v>
          </cell>
          <cell r="C69">
            <v>61</v>
          </cell>
          <cell r="D69">
            <v>99.99</v>
          </cell>
          <cell r="E69" t="str">
            <v/>
          </cell>
          <cell r="F69">
            <v>61</v>
          </cell>
          <cell r="G69">
            <v>26</v>
          </cell>
          <cell r="H69">
            <v>64</v>
          </cell>
          <cell r="J69">
            <v>36</v>
          </cell>
          <cell r="L69" t="str">
            <v>David OCHMAN</v>
          </cell>
          <cell r="M69" t="str">
            <v>Prostějov</v>
          </cell>
          <cell r="N69">
            <v>25.92</v>
          </cell>
          <cell r="O69">
            <v>99.99</v>
          </cell>
          <cell r="P69">
            <v>25.92</v>
          </cell>
        </row>
        <row r="70">
          <cell r="A70">
            <v>7</v>
          </cell>
          <cell r="B70">
            <v>7.0449999999999999</v>
          </cell>
          <cell r="C70">
            <v>7</v>
          </cell>
          <cell r="D70">
            <v>7</v>
          </cell>
          <cell r="E70">
            <v>6</v>
          </cell>
          <cell r="F70">
            <v>99.99</v>
          </cell>
          <cell r="G70" t="str">
            <v/>
          </cell>
          <cell r="H70">
            <v>65</v>
          </cell>
          <cell r="J70">
            <v>45</v>
          </cell>
          <cell r="L70" t="str">
            <v>David DOPIRÁK</v>
          </cell>
          <cell r="M70" t="str">
            <v>Ostrava</v>
          </cell>
          <cell r="N70">
            <v>16.190000000000001</v>
          </cell>
          <cell r="O70">
            <v>15.22</v>
          </cell>
          <cell r="P70">
            <v>15.22</v>
          </cell>
        </row>
        <row r="71">
          <cell r="A71">
            <v>22</v>
          </cell>
          <cell r="B71">
            <v>22.056000000000001</v>
          </cell>
          <cell r="C71">
            <v>22</v>
          </cell>
          <cell r="D71">
            <v>99.99</v>
          </cell>
          <cell r="E71" t="str">
            <v/>
          </cell>
          <cell r="H71">
            <v>66</v>
          </cell>
          <cell r="J71">
            <v>56</v>
          </cell>
          <cell r="L71" t="str">
            <v>Marián TÓTH</v>
          </cell>
          <cell r="M71" t="str">
            <v>G4S Fire Services</v>
          </cell>
          <cell r="N71">
            <v>16.96</v>
          </cell>
          <cell r="O71">
            <v>16.559999999999999</v>
          </cell>
          <cell r="P71">
            <v>16.559999999999999</v>
          </cell>
        </row>
        <row r="72">
          <cell r="A72">
            <v>59</v>
          </cell>
          <cell r="B72">
            <v>59.067</v>
          </cell>
          <cell r="C72">
            <v>59</v>
          </cell>
          <cell r="D72">
            <v>99.99</v>
          </cell>
          <cell r="E72" t="str">
            <v/>
          </cell>
          <cell r="F72">
            <v>59</v>
          </cell>
          <cell r="G72">
            <v>24</v>
          </cell>
          <cell r="H72">
            <v>67</v>
          </cell>
          <cell r="J72">
            <v>67</v>
          </cell>
          <cell r="L72" t="str">
            <v>Ondřej HÝBL</v>
          </cell>
          <cell r="M72" t="str">
            <v>Šumperk</v>
          </cell>
          <cell r="N72">
            <v>25.26</v>
          </cell>
          <cell r="O72">
            <v>99.99</v>
          </cell>
          <cell r="P72">
            <v>25.26</v>
          </cell>
        </row>
        <row r="73">
          <cell r="A73">
            <v>85</v>
          </cell>
          <cell r="B73">
            <v>85.076999999999998</v>
          </cell>
          <cell r="C73">
            <v>85</v>
          </cell>
          <cell r="D73">
            <v>99.99</v>
          </cell>
          <cell r="E73" t="str">
            <v/>
          </cell>
          <cell r="F73">
            <v>85</v>
          </cell>
          <cell r="G73">
            <v>38</v>
          </cell>
          <cell r="H73">
            <v>68</v>
          </cell>
          <cell r="J73">
            <v>77</v>
          </cell>
          <cell r="L73" t="str">
            <v>Pavel VONDRÁČEK</v>
          </cell>
          <cell r="M73" t="str">
            <v>Frýdek - Místek</v>
          </cell>
          <cell r="N73">
            <v>48.54</v>
          </cell>
          <cell r="O73">
            <v>39.97</v>
          </cell>
          <cell r="P73">
            <v>39.97</v>
          </cell>
        </row>
        <row r="74">
          <cell r="A74">
            <v>23</v>
          </cell>
          <cell r="B74">
            <v>23.085999999999999</v>
          </cell>
          <cell r="C74">
            <v>23</v>
          </cell>
          <cell r="D74">
            <v>99.99</v>
          </cell>
          <cell r="E74" t="str">
            <v/>
          </cell>
          <cell r="F74">
            <v>23</v>
          </cell>
          <cell r="G74">
            <v>7</v>
          </cell>
          <cell r="H74">
            <v>69</v>
          </cell>
          <cell r="J74">
            <v>86</v>
          </cell>
          <cell r="L74" t="str">
            <v>Pavel BERNHAUER</v>
          </cell>
          <cell r="M74" t="str">
            <v>Přerov</v>
          </cell>
          <cell r="N74">
            <v>17.71</v>
          </cell>
          <cell r="O74">
            <v>16.559999999999999</v>
          </cell>
          <cell r="P74">
            <v>16.559999999999999</v>
          </cell>
        </row>
        <row r="75">
          <cell r="A75">
            <v>5</v>
          </cell>
          <cell r="B75">
            <v>5.0960000000000001</v>
          </cell>
          <cell r="C75">
            <v>5</v>
          </cell>
          <cell r="D75">
            <v>5</v>
          </cell>
          <cell r="E75">
            <v>5</v>
          </cell>
          <cell r="F75">
            <v>99.99</v>
          </cell>
          <cell r="G75" t="str">
            <v/>
          </cell>
          <cell r="H75">
            <v>70</v>
          </cell>
          <cell r="J75">
            <v>96</v>
          </cell>
          <cell r="L75" t="str">
            <v>Adam HRBÁČ</v>
          </cell>
          <cell r="M75" t="str">
            <v>Karviná</v>
          </cell>
          <cell r="N75">
            <v>14.97</v>
          </cell>
          <cell r="O75">
            <v>14.7</v>
          </cell>
          <cell r="P75">
            <v>14.7</v>
          </cell>
        </row>
        <row r="76">
          <cell r="A76">
            <v>24</v>
          </cell>
          <cell r="B76">
            <v>24.106000000000002</v>
          </cell>
          <cell r="C76">
            <v>24</v>
          </cell>
          <cell r="D76">
            <v>99.99</v>
          </cell>
          <cell r="E76" t="str">
            <v/>
          </cell>
          <cell r="F76">
            <v>24</v>
          </cell>
          <cell r="G76">
            <v>8</v>
          </cell>
          <cell r="H76">
            <v>71</v>
          </cell>
          <cell r="J76">
            <v>106</v>
          </cell>
          <cell r="L76" t="str">
            <v>Petr NAVRÁTIL</v>
          </cell>
          <cell r="M76" t="str">
            <v>Olomouc</v>
          </cell>
          <cell r="N76">
            <v>17.37</v>
          </cell>
          <cell r="O76">
            <v>16.64</v>
          </cell>
          <cell r="P76">
            <v>16.64</v>
          </cell>
        </row>
        <row r="77">
          <cell r="A77">
            <v>55</v>
          </cell>
          <cell r="B77">
            <v>55.116</v>
          </cell>
          <cell r="C77">
            <v>55</v>
          </cell>
          <cell r="D77">
            <v>55</v>
          </cell>
          <cell r="E77">
            <v>25</v>
          </cell>
          <cell r="F77">
            <v>99.99</v>
          </cell>
          <cell r="G77" t="str">
            <v/>
          </cell>
          <cell r="H77">
            <v>72</v>
          </cell>
          <cell r="J77">
            <v>116</v>
          </cell>
          <cell r="L77" t="str">
            <v>Lukáš JELŠÍK</v>
          </cell>
          <cell r="M77" t="str">
            <v>Nový Jičín</v>
          </cell>
          <cell r="N77">
            <v>27.72</v>
          </cell>
          <cell r="O77">
            <v>24.55</v>
          </cell>
          <cell r="P77">
            <v>24.55</v>
          </cell>
        </row>
        <row r="78">
          <cell r="A78">
            <v>83</v>
          </cell>
          <cell r="B78">
            <v>83.009</v>
          </cell>
          <cell r="C78">
            <v>83</v>
          </cell>
          <cell r="D78">
            <v>83</v>
          </cell>
          <cell r="E78">
            <v>38</v>
          </cell>
          <cell r="F78">
            <v>99.99</v>
          </cell>
          <cell r="G78" t="str">
            <v/>
          </cell>
          <cell r="H78">
            <v>73</v>
          </cell>
          <cell r="J78">
            <v>9</v>
          </cell>
          <cell r="L78" t="str">
            <v>Roman ŠIMEK</v>
          </cell>
          <cell r="M78" t="str">
            <v>Bruntál</v>
          </cell>
          <cell r="N78">
            <v>36.25</v>
          </cell>
          <cell r="O78">
            <v>35.81</v>
          </cell>
          <cell r="P78">
            <v>35.81</v>
          </cell>
        </row>
        <row r="79">
          <cell r="A79">
            <v>93</v>
          </cell>
          <cell r="B79">
            <v>120.018</v>
          </cell>
          <cell r="C79">
            <v>120</v>
          </cell>
          <cell r="D79">
            <v>99.99</v>
          </cell>
          <cell r="E79" t="str">
            <v/>
          </cell>
          <cell r="F79">
            <v>120</v>
          </cell>
          <cell r="G79">
            <v>81</v>
          </cell>
          <cell r="H79">
            <v>74</v>
          </cell>
          <cell r="J79">
            <v>18</v>
          </cell>
          <cell r="L79" t="str">
            <v>Aleš JURČÁK</v>
          </cell>
          <cell r="M79" t="str">
            <v>Jeseník</v>
          </cell>
          <cell r="N79">
            <v>99.99</v>
          </cell>
          <cell r="O79">
            <v>99.99</v>
          </cell>
          <cell r="P79">
            <v>99.99</v>
          </cell>
        </row>
        <row r="80">
          <cell r="A80">
            <v>77</v>
          </cell>
          <cell r="B80">
            <v>77.028999999999996</v>
          </cell>
          <cell r="C80">
            <v>77</v>
          </cell>
          <cell r="D80">
            <v>77</v>
          </cell>
          <cell r="E80">
            <v>36</v>
          </cell>
          <cell r="F80">
            <v>99.99</v>
          </cell>
          <cell r="G80" t="str">
            <v/>
          </cell>
          <cell r="H80">
            <v>75</v>
          </cell>
          <cell r="J80">
            <v>29</v>
          </cell>
          <cell r="L80" t="str">
            <v>Robin MALCHÁREK</v>
          </cell>
          <cell r="M80" t="str">
            <v>Opava</v>
          </cell>
          <cell r="N80">
            <v>34</v>
          </cell>
          <cell r="O80">
            <v>31.32</v>
          </cell>
          <cell r="P80">
            <v>31.32</v>
          </cell>
        </row>
        <row r="81">
          <cell r="A81">
            <v>62</v>
          </cell>
          <cell r="B81">
            <v>62.039000000000001</v>
          </cell>
          <cell r="C81">
            <v>62</v>
          </cell>
          <cell r="D81">
            <v>99.99</v>
          </cell>
          <cell r="E81" t="str">
            <v/>
          </cell>
          <cell r="F81">
            <v>62</v>
          </cell>
          <cell r="G81">
            <v>27</v>
          </cell>
          <cell r="H81">
            <v>76</v>
          </cell>
          <cell r="J81">
            <v>39</v>
          </cell>
          <cell r="L81" t="str">
            <v>Tomáš KOUTNÝ</v>
          </cell>
          <cell r="M81" t="str">
            <v>Prostějov</v>
          </cell>
          <cell r="N81">
            <v>25.97</v>
          </cell>
          <cell r="O81">
            <v>99.99</v>
          </cell>
          <cell r="P81">
            <v>25.97</v>
          </cell>
        </row>
        <row r="82">
          <cell r="A82">
            <v>4</v>
          </cell>
          <cell r="B82">
            <v>4.0469999999999997</v>
          </cell>
          <cell r="C82">
            <v>4</v>
          </cell>
          <cell r="D82">
            <v>4</v>
          </cell>
          <cell r="E82">
            <v>4</v>
          </cell>
          <cell r="F82">
            <v>99.99</v>
          </cell>
          <cell r="G82" t="str">
            <v/>
          </cell>
          <cell r="H82">
            <v>77</v>
          </cell>
          <cell r="J82">
            <v>47</v>
          </cell>
          <cell r="L82" t="str">
            <v>Pavel KRPEC</v>
          </cell>
          <cell r="M82" t="str">
            <v>Ostrava</v>
          </cell>
          <cell r="N82">
            <v>14.69</v>
          </cell>
          <cell r="O82">
            <v>99.99</v>
          </cell>
          <cell r="P82">
            <v>14.69</v>
          </cell>
        </row>
        <row r="83">
          <cell r="A83">
            <v>38</v>
          </cell>
          <cell r="B83">
            <v>38.057000000000002</v>
          </cell>
          <cell r="C83">
            <v>38</v>
          </cell>
          <cell r="D83">
            <v>99.99</v>
          </cell>
          <cell r="E83" t="str">
            <v/>
          </cell>
          <cell r="H83">
            <v>78</v>
          </cell>
          <cell r="J83">
            <v>57</v>
          </cell>
          <cell r="L83" t="str">
            <v>Štefan NEUVIRTH</v>
          </cell>
          <cell r="M83" t="str">
            <v>G4S Fire Services</v>
          </cell>
          <cell r="N83">
            <v>20.96</v>
          </cell>
          <cell r="O83">
            <v>20.34</v>
          </cell>
          <cell r="P83">
            <v>20.34</v>
          </cell>
        </row>
        <row r="84">
          <cell r="A84">
            <v>42</v>
          </cell>
          <cell r="B84">
            <v>42.067999999999998</v>
          </cell>
          <cell r="C84">
            <v>42</v>
          </cell>
          <cell r="D84">
            <v>99.99</v>
          </cell>
          <cell r="E84" t="str">
            <v/>
          </cell>
          <cell r="F84">
            <v>42</v>
          </cell>
          <cell r="G84">
            <v>18</v>
          </cell>
          <cell r="H84">
            <v>79</v>
          </cell>
          <cell r="J84">
            <v>68</v>
          </cell>
          <cell r="L84" t="str">
            <v>Vítězslav RESNER</v>
          </cell>
          <cell r="M84" t="str">
            <v>Šumperk</v>
          </cell>
          <cell r="N84">
            <v>20.97</v>
          </cell>
          <cell r="O84">
            <v>99.99</v>
          </cell>
          <cell r="P84">
            <v>20.97</v>
          </cell>
        </row>
        <row r="85">
          <cell r="A85">
            <v>86</v>
          </cell>
          <cell r="B85">
            <v>86.073999999999998</v>
          </cell>
          <cell r="C85">
            <v>86</v>
          </cell>
          <cell r="D85">
            <v>99.99</v>
          </cell>
          <cell r="E85" t="str">
            <v/>
          </cell>
          <cell r="F85">
            <v>86</v>
          </cell>
          <cell r="G85">
            <v>39</v>
          </cell>
          <cell r="H85">
            <v>80</v>
          </cell>
          <cell r="J85">
            <v>74</v>
          </cell>
          <cell r="L85" t="str">
            <v>Patrik KAROL</v>
          </cell>
          <cell r="M85" t="str">
            <v>Frýdek - Místek</v>
          </cell>
          <cell r="N85">
            <v>44.05</v>
          </cell>
          <cell r="O85">
            <v>41.46</v>
          </cell>
          <cell r="P85">
            <v>41.46</v>
          </cell>
        </row>
        <row r="86">
          <cell r="A86">
            <v>41</v>
          </cell>
          <cell r="B86">
            <v>41.087000000000003</v>
          </cell>
          <cell r="C86">
            <v>41</v>
          </cell>
          <cell r="D86">
            <v>99.99</v>
          </cell>
          <cell r="E86" t="str">
            <v/>
          </cell>
          <cell r="F86">
            <v>41</v>
          </cell>
          <cell r="G86">
            <v>17</v>
          </cell>
          <cell r="H86">
            <v>81</v>
          </cell>
          <cell r="J86">
            <v>87</v>
          </cell>
          <cell r="L86" t="str">
            <v>Zdeněk NAVRÁTIL</v>
          </cell>
          <cell r="M86" t="str">
            <v>Přerov</v>
          </cell>
          <cell r="N86">
            <v>21.94</v>
          </cell>
          <cell r="O86">
            <v>20.9</v>
          </cell>
          <cell r="P86">
            <v>20.9</v>
          </cell>
        </row>
        <row r="87">
          <cell r="A87">
            <v>8</v>
          </cell>
          <cell r="B87">
            <v>8.0969999999999995</v>
          </cell>
          <cell r="C87">
            <v>8</v>
          </cell>
          <cell r="D87">
            <v>8</v>
          </cell>
          <cell r="E87">
            <v>7</v>
          </cell>
          <cell r="F87">
            <v>99.99</v>
          </cell>
          <cell r="G87" t="str">
            <v/>
          </cell>
          <cell r="H87">
            <v>82</v>
          </cell>
          <cell r="J87">
            <v>97</v>
          </cell>
          <cell r="L87" t="str">
            <v>Jiří MOTYKA</v>
          </cell>
          <cell r="M87" t="str">
            <v>Karviná</v>
          </cell>
          <cell r="N87">
            <v>15.27</v>
          </cell>
          <cell r="O87">
            <v>17.47</v>
          </cell>
          <cell r="P87">
            <v>15.27</v>
          </cell>
        </row>
        <row r="88">
          <cell r="A88">
            <v>116</v>
          </cell>
          <cell r="B88">
            <v>120.108</v>
          </cell>
          <cell r="C88">
            <v>120</v>
          </cell>
          <cell r="D88">
            <v>99.99</v>
          </cell>
          <cell r="E88" t="str">
            <v/>
          </cell>
          <cell r="F88">
            <v>120</v>
          </cell>
          <cell r="G88">
            <v>81</v>
          </cell>
          <cell r="H88">
            <v>83</v>
          </cell>
          <cell r="J88">
            <v>108</v>
          </cell>
          <cell r="L88" t="str">
            <v>Josef SKALKA</v>
          </cell>
          <cell r="M88" t="str">
            <v>Olomouc</v>
          </cell>
          <cell r="N88">
            <v>99.99</v>
          </cell>
          <cell r="O88">
            <v>99.99</v>
          </cell>
          <cell r="P88">
            <v>99.99</v>
          </cell>
        </row>
        <row r="89">
          <cell r="A89">
            <v>64</v>
          </cell>
          <cell r="B89">
            <v>64.117000000000004</v>
          </cell>
          <cell r="C89">
            <v>64</v>
          </cell>
          <cell r="D89">
            <v>64</v>
          </cell>
          <cell r="E89">
            <v>29</v>
          </cell>
          <cell r="F89">
            <v>99.99</v>
          </cell>
          <cell r="G89" t="str">
            <v/>
          </cell>
          <cell r="H89">
            <v>84</v>
          </cell>
          <cell r="J89">
            <v>117</v>
          </cell>
          <cell r="L89" t="str">
            <v>Tomáš SLÁDEČEK</v>
          </cell>
          <cell r="M89" t="str">
            <v>Nový Jičín</v>
          </cell>
          <cell r="N89">
            <v>34.36</v>
          </cell>
          <cell r="O89">
            <v>26.45</v>
          </cell>
          <cell r="P89">
            <v>26.45</v>
          </cell>
        </row>
        <row r="90">
          <cell r="A90">
            <v>75</v>
          </cell>
          <cell r="B90">
            <v>75.004000000000005</v>
          </cell>
          <cell r="C90">
            <v>75</v>
          </cell>
          <cell r="D90">
            <v>75</v>
          </cell>
          <cell r="E90">
            <v>35</v>
          </cell>
          <cell r="F90">
            <v>99.99</v>
          </cell>
          <cell r="G90" t="str">
            <v/>
          </cell>
          <cell r="H90">
            <v>85</v>
          </cell>
          <cell r="J90">
            <v>4</v>
          </cell>
          <cell r="L90" t="str">
            <v>Jakub SVRČINA</v>
          </cell>
          <cell r="M90" t="str">
            <v>Bruntál</v>
          </cell>
          <cell r="N90">
            <v>30.45</v>
          </cell>
          <cell r="O90">
            <v>99.99</v>
          </cell>
          <cell r="P90">
            <v>30.45</v>
          </cell>
        </row>
        <row r="91">
          <cell r="A91">
            <v>94</v>
          </cell>
          <cell r="B91">
            <v>120.01900000000001</v>
          </cell>
          <cell r="C91">
            <v>120</v>
          </cell>
          <cell r="D91">
            <v>99.99</v>
          </cell>
          <cell r="E91" t="str">
            <v/>
          </cell>
          <cell r="F91">
            <v>120</v>
          </cell>
          <cell r="G91">
            <v>81</v>
          </cell>
          <cell r="H91">
            <v>86</v>
          </cell>
          <cell r="J91">
            <v>19</v>
          </cell>
          <cell r="L91" t="str">
            <v>Daniel GREŠÁK</v>
          </cell>
          <cell r="M91" t="str">
            <v>Jeseník</v>
          </cell>
          <cell r="N91">
            <v>99.99</v>
          </cell>
          <cell r="O91">
            <v>99.99</v>
          </cell>
          <cell r="P91">
            <v>99.99</v>
          </cell>
        </row>
        <row r="92">
          <cell r="A92">
            <v>52</v>
          </cell>
          <cell r="B92">
            <v>52.024000000000001</v>
          </cell>
          <cell r="C92">
            <v>52</v>
          </cell>
          <cell r="D92">
            <v>52</v>
          </cell>
          <cell r="E92">
            <v>22</v>
          </cell>
          <cell r="F92">
            <v>99.99</v>
          </cell>
          <cell r="G92" t="str">
            <v/>
          </cell>
          <cell r="H92">
            <v>87</v>
          </cell>
          <cell r="J92">
            <v>24</v>
          </cell>
          <cell r="L92" t="str">
            <v>Jan ČERNÝ</v>
          </cell>
          <cell r="M92" t="str">
            <v>Opava</v>
          </cell>
          <cell r="N92">
            <v>23.94</v>
          </cell>
          <cell r="O92">
            <v>24.63</v>
          </cell>
          <cell r="P92">
            <v>23.94</v>
          </cell>
        </row>
        <row r="93">
          <cell r="A93">
            <v>100</v>
          </cell>
          <cell r="B93">
            <v>120.04</v>
          </cell>
          <cell r="C93">
            <v>120</v>
          </cell>
          <cell r="D93">
            <v>99.99</v>
          </cell>
          <cell r="E93" t="str">
            <v/>
          </cell>
          <cell r="F93">
            <v>120</v>
          </cell>
          <cell r="G93">
            <v>81</v>
          </cell>
          <cell r="H93">
            <v>88</v>
          </cell>
          <cell r="J93">
            <v>40</v>
          </cell>
          <cell r="L93" t="str">
            <v>Radek NOVOTNÝ</v>
          </cell>
          <cell r="M93" t="str">
            <v>Prostějov</v>
          </cell>
          <cell r="N93">
            <v>99.99</v>
          </cell>
          <cell r="O93">
            <v>99.99</v>
          </cell>
          <cell r="P93">
            <v>99.99</v>
          </cell>
        </row>
        <row r="94">
          <cell r="A94">
            <v>2</v>
          </cell>
          <cell r="B94">
            <v>2.048</v>
          </cell>
          <cell r="C94">
            <v>2</v>
          </cell>
          <cell r="D94">
            <v>2</v>
          </cell>
          <cell r="E94">
            <v>2</v>
          </cell>
          <cell r="F94">
            <v>99.99</v>
          </cell>
          <cell r="G94" t="str">
            <v/>
          </cell>
          <cell r="H94">
            <v>89</v>
          </cell>
          <cell r="J94">
            <v>48</v>
          </cell>
          <cell r="L94" t="str">
            <v>Pavel MAŇAS</v>
          </cell>
          <cell r="M94" t="str">
            <v>Ostrava</v>
          </cell>
          <cell r="N94">
            <v>15.77</v>
          </cell>
          <cell r="O94">
            <v>14.57</v>
          </cell>
          <cell r="P94">
            <v>14.57</v>
          </cell>
        </row>
        <row r="95">
          <cell r="A95">
            <v>33</v>
          </cell>
          <cell r="B95">
            <v>33.058</v>
          </cell>
          <cell r="C95">
            <v>33</v>
          </cell>
          <cell r="D95">
            <v>99.99</v>
          </cell>
          <cell r="E95" t="str">
            <v/>
          </cell>
          <cell r="H95">
            <v>90</v>
          </cell>
          <cell r="J95">
            <v>58</v>
          </cell>
          <cell r="L95" t="str">
            <v>Alexander KOCSIS</v>
          </cell>
          <cell r="M95" t="str">
            <v>G4S Fire Services</v>
          </cell>
          <cell r="N95">
            <v>18.88</v>
          </cell>
          <cell r="O95">
            <v>18.239999999999998</v>
          </cell>
          <cell r="P95">
            <v>18.239999999999998</v>
          </cell>
        </row>
        <row r="96">
          <cell r="A96">
            <v>105</v>
          </cell>
          <cell r="B96">
            <v>120.065</v>
          </cell>
          <cell r="C96">
            <v>120</v>
          </cell>
          <cell r="D96">
            <v>99.99</v>
          </cell>
          <cell r="E96" t="str">
            <v/>
          </cell>
          <cell r="F96">
            <v>120</v>
          </cell>
          <cell r="G96">
            <v>81</v>
          </cell>
          <cell r="H96">
            <v>91</v>
          </cell>
          <cell r="J96">
            <v>65</v>
          </cell>
          <cell r="L96" t="str">
            <v>Ladislav HAUK</v>
          </cell>
          <cell r="M96" t="str">
            <v>Šumperk</v>
          </cell>
          <cell r="N96">
            <v>99.99</v>
          </cell>
          <cell r="O96">
            <v>99.99</v>
          </cell>
          <cell r="P96">
            <v>99.99</v>
          </cell>
        </row>
        <row r="97">
          <cell r="A97">
            <v>109</v>
          </cell>
          <cell r="B97">
            <v>120.07599999999999</v>
          </cell>
          <cell r="C97">
            <v>120</v>
          </cell>
          <cell r="D97">
            <v>99.99</v>
          </cell>
          <cell r="E97" t="str">
            <v/>
          </cell>
          <cell r="F97">
            <v>120</v>
          </cell>
          <cell r="G97">
            <v>81</v>
          </cell>
          <cell r="H97">
            <v>92</v>
          </cell>
          <cell r="J97">
            <v>76</v>
          </cell>
          <cell r="L97" t="str">
            <v>Roman VONDRÁČEK</v>
          </cell>
          <cell r="M97" t="str">
            <v>Frýdek - Místek</v>
          </cell>
          <cell r="N97">
            <v>99.99</v>
          </cell>
          <cell r="O97">
            <v>99.99</v>
          </cell>
          <cell r="P97">
            <v>99.99</v>
          </cell>
        </row>
        <row r="98">
          <cell r="A98">
            <v>16</v>
          </cell>
          <cell r="B98">
            <v>16.088999999999999</v>
          </cell>
          <cell r="C98">
            <v>16</v>
          </cell>
          <cell r="D98">
            <v>99.99</v>
          </cell>
          <cell r="E98" t="str">
            <v/>
          </cell>
          <cell r="F98">
            <v>16</v>
          </cell>
          <cell r="G98">
            <v>4</v>
          </cell>
          <cell r="H98">
            <v>93</v>
          </cell>
          <cell r="J98">
            <v>89</v>
          </cell>
          <cell r="L98" t="str">
            <v>Ladislav PATRMAN</v>
          </cell>
          <cell r="M98" t="str">
            <v>Přerov</v>
          </cell>
          <cell r="N98">
            <v>16.5</v>
          </cell>
          <cell r="O98">
            <v>16.149999999999999</v>
          </cell>
          <cell r="P98">
            <v>16.149999999999999</v>
          </cell>
        </row>
        <row r="99">
          <cell r="A99">
            <v>19</v>
          </cell>
          <cell r="B99">
            <v>19.100000000000001</v>
          </cell>
          <cell r="C99">
            <v>19</v>
          </cell>
          <cell r="D99">
            <v>19</v>
          </cell>
          <cell r="E99">
            <v>13</v>
          </cell>
          <cell r="F99">
            <v>99.99</v>
          </cell>
          <cell r="G99" t="str">
            <v/>
          </cell>
          <cell r="H99">
            <v>94</v>
          </cell>
          <cell r="J99">
            <v>100</v>
          </cell>
          <cell r="L99" t="str">
            <v>Jaroslav HANZEL</v>
          </cell>
          <cell r="M99" t="str">
            <v>Karviná</v>
          </cell>
          <cell r="N99">
            <v>16.57</v>
          </cell>
          <cell r="O99">
            <v>16.3</v>
          </cell>
          <cell r="P99">
            <v>16.3</v>
          </cell>
        </row>
        <row r="100">
          <cell r="A100">
            <v>27</v>
          </cell>
          <cell r="B100">
            <v>27.106999999999999</v>
          </cell>
          <cell r="C100">
            <v>27</v>
          </cell>
          <cell r="D100">
            <v>99.99</v>
          </cell>
          <cell r="E100" t="str">
            <v/>
          </cell>
          <cell r="F100">
            <v>27</v>
          </cell>
          <cell r="G100">
            <v>9</v>
          </cell>
          <cell r="H100">
            <v>95</v>
          </cell>
          <cell r="J100">
            <v>107</v>
          </cell>
          <cell r="L100" t="str">
            <v>Dalibor BLAŽEK</v>
          </cell>
          <cell r="M100" t="str">
            <v>Olomouc</v>
          </cell>
          <cell r="N100">
            <v>99.99</v>
          </cell>
          <cell r="O100">
            <v>16.920000000000002</v>
          </cell>
          <cell r="P100">
            <v>16.920000000000002</v>
          </cell>
        </row>
        <row r="101">
          <cell r="A101">
            <v>56</v>
          </cell>
          <cell r="B101">
            <v>56.119</v>
          </cell>
          <cell r="C101">
            <v>56</v>
          </cell>
          <cell r="D101">
            <v>56</v>
          </cell>
          <cell r="E101">
            <v>26</v>
          </cell>
          <cell r="F101">
            <v>99.99</v>
          </cell>
          <cell r="G101" t="str">
            <v/>
          </cell>
          <cell r="H101">
            <v>96</v>
          </cell>
          <cell r="J101">
            <v>119</v>
          </cell>
          <cell r="L101" t="str">
            <v>Petr FIURÁŠEK</v>
          </cell>
          <cell r="M101" t="str">
            <v>Nový Jičín</v>
          </cell>
          <cell r="N101">
            <v>24.68</v>
          </cell>
          <cell r="O101">
            <v>28.08</v>
          </cell>
          <cell r="P101">
            <v>24.68</v>
          </cell>
        </row>
        <row r="102">
          <cell r="A102">
            <v>89</v>
          </cell>
          <cell r="B102">
            <v>120.002</v>
          </cell>
          <cell r="C102">
            <v>120</v>
          </cell>
          <cell r="D102">
            <v>120</v>
          </cell>
          <cell r="E102">
            <v>104</v>
          </cell>
          <cell r="F102">
            <v>120</v>
          </cell>
          <cell r="G102">
            <v>81</v>
          </cell>
          <cell r="H102">
            <v>97</v>
          </cell>
          <cell r="J102">
            <v>2</v>
          </cell>
          <cell r="L102" t="str">
            <v>Jaromír DEMJANOVIČ</v>
          </cell>
          <cell r="M102" t="str">
            <v>Bruntál</v>
          </cell>
          <cell r="N102">
            <v>99.99</v>
          </cell>
          <cell r="O102">
            <v>99.99</v>
          </cell>
          <cell r="P102">
            <v>99.99</v>
          </cell>
        </row>
        <row r="103">
          <cell r="A103">
            <v>90</v>
          </cell>
          <cell r="B103">
            <v>120.005</v>
          </cell>
          <cell r="C103">
            <v>120</v>
          </cell>
          <cell r="D103">
            <v>120</v>
          </cell>
          <cell r="E103">
            <v>104</v>
          </cell>
          <cell r="F103">
            <v>120</v>
          </cell>
          <cell r="G103">
            <v>81</v>
          </cell>
          <cell r="H103">
            <v>98</v>
          </cell>
          <cell r="J103">
            <v>5</v>
          </cell>
          <cell r="L103" t="str">
            <v>Pavel VITÁSEK</v>
          </cell>
          <cell r="M103" t="str">
            <v>Bruntál</v>
          </cell>
          <cell r="N103">
            <v>99.99</v>
          </cell>
          <cell r="O103">
            <v>99.99</v>
          </cell>
          <cell r="P103">
            <v>99.99</v>
          </cell>
        </row>
        <row r="104">
          <cell r="A104">
            <v>92</v>
          </cell>
          <cell r="B104">
            <v>120.015</v>
          </cell>
          <cell r="C104">
            <v>120</v>
          </cell>
          <cell r="D104">
            <v>99.99</v>
          </cell>
          <cell r="E104" t="str">
            <v/>
          </cell>
          <cell r="F104">
            <v>120</v>
          </cell>
          <cell r="G104">
            <v>81</v>
          </cell>
          <cell r="H104">
            <v>99</v>
          </cell>
          <cell r="J104">
            <v>15</v>
          </cell>
          <cell r="L104" t="str">
            <v xml:space="preserve">Neobsazen </v>
          </cell>
          <cell r="M104" t="str">
            <v>Jeseník</v>
          </cell>
          <cell r="N104">
            <v>99.99</v>
          </cell>
          <cell r="O104">
            <v>99.99</v>
          </cell>
          <cell r="P104">
            <v>99.99</v>
          </cell>
        </row>
        <row r="105">
          <cell r="A105">
            <v>95</v>
          </cell>
          <cell r="B105">
            <v>120.02</v>
          </cell>
          <cell r="C105">
            <v>120</v>
          </cell>
          <cell r="D105">
            <v>99.99</v>
          </cell>
          <cell r="E105" t="str">
            <v/>
          </cell>
          <cell r="F105">
            <v>120</v>
          </cell>
          <cell r="G105">
            <v>81</v>
          </cell>
          <cell r="H105">
            <v>100</v>
          </cell>
          <cell r="J105">
            <v>20</v>
          </cell>
          <cell r="L105" t="str">
            <v>Martin SUROVÝCH</v>
          </cell>
          <cell r="M105" t="str">
            <v>Jeseník</v>
          </cell>
          <cell r="N105">
            <v>99.99</v>
          </cell>
          <cell r="O105">
            <v>99.99</v>
          </cell>
          <cell r="P105">
            <v>99.99</v>
          </cell>
        </row>
        <row r="106">
          <cell r="A106">
            <v>96</v>
          </cell>
          <cell r="B106">
            <v>120.02500000000001</v>
          </cell>
          <cell r="C106">
            <v>120</v>
          </cell>
          <cell r="D106">
            <v>120</v>
          </cell>
          <cell r="E106">
            <v>104</v>
          </cell>
          <cell r="F106">
            <v>120</v>
          </cell>
          <cell r="G106">
            <v>81</v>
          </cell>
          <cell r="H106">
            <v>101</v>
          </cell>
          <cell r="J106">
            <v>25</v>
          </cell>
          <cell r="L106" t="str">
            <v>Jan POTEPA</v>
          </cell>
          <cell r="M106" t="str">
            <v>Opava</v>
          </cell>
          <cell r="N106">
            <v>99.99</v>
          </cell>
          <cell r="O106">
            <v>99.99</v>
          </cell>
          <cell r="P106">
            <v>99.99</v>
          </cell>
        </row>
        <row r="107">
          <cell r="A107">
            <v>97</v>
          </cell>
          <cell r="B107">
            <v>120.03</v>
          </cell>
          <cell r="C107">
            <v>120</v>
          </cell>
          <cell r="D107">
            <v>120</v>
          </cell>
          <cell r="E107">
            <v>104</v>
          </cell>
          <cell r="F107">
            <v>120</v>
          </cell>
          <cell r="G107">
            <v>81</v>
          </cell>
          <cell r="H107">
            <v>102</v>
          </cell>
          <cell r="J107">
            <v>30</v>
          </cell>
          <cell r="L107" t="str">
            <v>Radomír KUBESA</v>
          </cell>
          <cell r="M107" t="str">
            <v>Opava</v>
          </cell>
          <cell r="N107">
            <v>99.99</v>
          </cell>
          <cell r="O107">
            <v>99.99</v>
          </cell>
          <cell r="P107">
            <v>99.99</v>
          </cell>
        </row>
        <row r="108">
          <cell r="A108">
            <v>98</v>
          </cell>
          <cell r="B108">
            <v>120.03700000000001</v>
          </cell>
          <cell r="C108">
            <v>120</v>
          </cell>
          <cell r="D108">
            <v>99.99</v>
          </cell>
          <cell r="E108" t="str">
            <v/>
          </cell>
          <cell r="F108">
            <v>120</v>
          </cell>
          <cell r="G108">
            <v>81</v>
          </cell>
          <cell r="H108">
            <v>103</v>
          </cell>
          <cell r="J108">
            <v>37</v>
          </cell>
          <cell r="L108" t="str">
            <v>Robert JURÁK</v>
          </cell>
          <cell r="M108" t="str">
            <v>Prostějov</v>
          </cell>
          <cell r="N108">
            <v>99.99</v>
          </cell>
          <cell r="O108">
            <v>99.99</v>
          </cell>
          <cell r="P108">
            <v>99.99</v>
          </cell>
        </row>
        <row r="109">
          <cell r="A109">
            <v>99</v>
          </cell>
          <cell r="B109">
            <v>120.038</v>
          </cell>
          <cell r="C109">
            <v>120</v>
          </cell>
          <cell r="D109">
            <v>99.99</v>
          </cell>
          <cell r="E109" t="str">
            <v/>
          </cell>
          <cell r="F109">
            <v>120</v>
          </cell>
          <cell r="G109">
            <v>81</v>
          </cell>
          <cell r="H109">
            <v>104</v>
          </cell>
          <cell r="J109">
            <v>38</v>
          </cell>
          <cell r="L109" t="str">
            <v>David ŠTEFEK</v>
          </cell>
          <cell r="M109" t="str">
            <v>Prostějov</v>
          </cell>
          <cell r="N109">
            <v>99.99</v>
          </cell>
          <cell r="O109">
            <v>99.99</v>
          </cell>
          <cell r="P109">
            <v>99.99</v>
          </cell>
        </row>
        <row r="110">
          <cell r="A110">
            <v>101</v>
          </cell>
          <cell r="B110">
            <v>120.042</v>
          </cell>
          <cell r="C110">
            <v>120</v>
          </cell>
          <cell r="D110">
            <v>120</v>
          </cell>
          <cell r="E110">
            <v>104</v>
          </cell>
          <cell r="F110">
            <v>120</v>
          </cell>
          <cell r="G110">
            <v>81</v>
          </cell>
          <cell r="H110">
            <v>105</v>
          </cell>
          <cell r="J110">
            <v>42</v>
          </cell>
          <cell r="L110" t="str">
            <v>Ondřej KUBALA</v>
          </cell>
          <cell r="M110" t="str">
            <v>Ostrava</v>
          </cell>
          <cell r="N110">
            <v>99.99</v>
          </cell>
          <cell r="O110">
            <v>99.99</v>
          </cell>
          <cell r="P110">
            <v>99.99</v>
          </cell>
        </row>
        <row r="111">
          <cell r="A111">
            <v>102</v>
          </cell>
          <cell r="B111">
            <v>120.05</v>
          </cell>
          <cell r="C111">
            <v>120</v>
          </cell>
          <cell r="D111">
            <v>120</v>
          </cell>
          <cell r="E111">
            <v>104</v>
          </cell>
          <cell r="F111">
            <v>120</v>
          </cell>
          <cell r="G111">
            <v>81</v>
          </cell>
          <cell r="H111">
            <v>106</v>
          </cell>
          <cell r="J111">
            <v>50</v>
          </cell>
          <cell r="L111" t="str">
            <v>Milan ONDERKA</v>
          </cell>
          <cell r="M111" t="str">
            <v>Ostrava</v>
          </cell>
          <cell r="N111">
            <v>99.99</v>
          </cell>
          <cell r="O111">
            <v>99.99</v>
          </cell>
          <cell r="P111">
            <v>99.99</v>
          </cell>
        </row>
        <row r="112">
          <cell r="A112">
            <v>103</v>
          </cell>
          <cell r="B112">
            <v>120.059</v>
          </cell>
          <cell r="C112">
            <v>120</v>
          </cell>
          <cell r="D112">
            <v>99.99</v>
          </cell>
          <cell r="E112" t="str">
            <v/>
          </cell>
          <cell r="H112">
            <v>107</v>
          </cell>
          <cell r="J112">
            <v>59</v>
          </cell>
          <cell r="L112" t="str">
            <v xml:space="preserve">Neobsazen </v>
          </cell>
          <cell r="M112" t="str">
            <v>G4S Fire Services</v>
          </cell>
          <cell r="N112">
            <v>99.99</v>
          </cell>
          <cell r="O112">
            <v>99.99</v>
          </cell>
          <cell r="P112">
            <v>99.99</v>
          </cell>
        </row>
        <row r="113">
          <cell r="A113">
            <v>104</v>
          </cell>
          <cell r="B113">
            <v>120.06</v>
          </cell>
          <cell r="C113">
            <v>120</v>
          </cell>
          <cell r="D113">
            <v>99.99</v>
          </cell>
          <cell r="E113" t="str">
            <v/>
          </cell>
          <cell r="H113">
            <v>108</v>
          </cell>
          <cell r="J113">
            <v>60</v>
          </cell>
          <cell r="L113" t="str">
            <v xml:space="preserve">Neobsazen </v>
          </cell>
          <cell r="M113" t="str">
            <v>G4S Fire Services</v>
          </cell>
          <cell r="N113">
            <v>99.99</v>
          </cell>
          <cell r="O113">
            <v>99.99</v>
          </cell>
          <cell r="P113">
            <v>99.99</v>
          </cell>
        </row>
        <row r="114">
          <cell r="A114">
            <v>107</v>
          </cell>
          <cell r="B114">
            <v>120.069</v>
          </cell>
          <cell r="C114">
            <v>120</v>
          </cell>
          <cell r="D114">
            <v>99.99</v>
          </cell>
          <cell r="E114" t="str">
            <v/>
          </cell>
          <cell r="F114">
            <v>120</v>
          </cell>
          <cell r="G114">
            <v>81</v>
          </cell>
          <cell r="H114">
            <v>109</v>
          </cell>
          <cell r="J114">
            <v>69</v>
          </cell>
          <cell r="L114" t="str">
            <v xml:space="preserve">Neobsazen </v>
          </cell>
          <cell r="M114" t="str">
            <v>Šumperk</v>
          </cell>
          <cell r="N114">
            <v>99.99</v>
          </cell>
          <cell r="O114">
            <v>99.99</v>
          </cell>
          <cell r="P114">
            <v>99.99</v>
          </cell>
        </row>
        <row r="115">
          <cell r="A115">
            <v>108</v>
          </cell>
          <cell r="B115">
            <v>120.07</v>
          </cell>
          <cell r="C115">
            <v>120</v>
          </cell>
          <cell r="D115">
            <v>99.99</v>
          </cell>
          <cell r="E115" t="str">
            <v/>
          </cell>
          <cell r="F115">
            <v>120</v>
          </cell>
          <cell r="G115">
            <v>81</v>
          </cell>
          <cell r="H115">
            <v>110</v>
          </cell>
          <cell r="J115">
            <v>70</v>
          </cell>
          <cell r="L115" t="str">
            <v xml:space="preserve">Neobsazen </v>
          </cell>
          <cell r="M115" t="str">
            <v>Šumperk</v>
          </cell>
          <cell r="N115">
            <v>99.99</v>
          </cell>
          <cell r="O115">
            <v>99.99</v>
          </cell>
          <cell r="P115">
            <v>99.99</v>
          </cell>
        </row>
        <row r="116">
          <cell r="A116">
            <v>110</v>
          </cell>
          <cell r="B116">
            <v>120.07899999999999</v>
          </cell>
          <cell r="C116">
            <v>120</v>
          </cell>
          <cell r="D116">
            <v>99.99</v>
          </cell>
          <cell r="E116" t="str">
            <v/>
          </cell>
          <cell r="F116">
            <v>120</v>
          </cell>
          <cell r="G116">
            <v>81</v>
          </cell>
          <cell r="H116">
            <v>111</v>
          </cell>
          <cell r="J116">
            <v>79</v>
          </cell>
          <cell r="L116" t="str">
            <v>Roman OTIPKA</v>
          </cell>
          <cell r="M116" t="str">
            <v>Frýdek - Místek</v>
          </cell>
          <cell r="N116">
            <v>99.99</v>
          </cell>
          <cell r="O116">
            <v>99.99</v>
          </cell>
          <cell r="P116">
            <v>99.99</v>
          </cell>
        </row>
        <row r="117">
          <cell r="A117">
            <v>111</v>
          </cell>
          <cell r="B117">
            <v>120.08</v>
          </cell>
          <cell r="C117">
            <v>120</v>
          </cell>
          <cell r="D117">
            <v>99.99</v>
          </cell>
          <cell r="E117" t="str">
            <v/>
          </cell>
          <cell r="F117">
            <v>120</v>
          </cell>
          <cell r="G117">
            <v>81</v>
          </cell>
          <cell r="H117">
            <v>112</v>
          </cell>
          <cell r="J117">
            <v>80</v>
          </cell>
          <cell r="L117" t="str">
            <v>Jan ŠEDĚNKA</v>
          </cell>
          <cell r="M117" t="str">
            <v>Frýdek - Místek</v>
          </cell>
          <cell r="N117">
            <v>99.99</v>
          </cell>
          <cell r="O117">
            <v>99.99</v>
          </cell>
          <cell r="P117">
            <v>99.99</v>
          </cell>
        </row>
        <row r="118">
          <cell r="A118">
            <v>112</v>
          </cell>
          <cell r="B118">
            <v>120.08799999999999</v>
          </cell>
          <cell r="C118">
            <v>120</v>
          </cell>
          <cell r="D118">
            <v>99.99</v>
          </cell>
          <cell r="E118" t="str">
            <v/>
          </cell>
          <cell r="F118">
            <v>120</v>
          </cell>
          <cell r="G118">
            <v>81</v>
          </cell>
          <cell r="H118">
            <v>113</v>
          </cell>
          <cell r="J118">
            <v>88</v>
          </cell>
          <cell r="L118" t="str">
            <v>Jaroslav ZEHNÁLEK</v>
          </cell>
          <cell r="M118" t="str">
            <v>Přerov</v>
          </cell>
          <cell r="N118">
            <v>99.99</v>
          </cell>
          <cell r="O118">
            <v>99.99</v>
          </cell>
          <cell r="P118">
            <v>99.99</v>
          </cell>
        </row>
        <row r="119">
          <cell r="A119">
            <v>113</v>
          </cell>
          <cell r="B119">
            <v>120.09</v>
          </cell>
          <cell r="C119">
            <v>120</v>
          </cell>
          <cell r="D119">
            <v>99.99</v>
          </cell>
          <cell r="E119" t="str">
            <v/>
          </cell>
          <cell r="F119">
            <v>120</v>
          </cell>
          <cell r="G119">
            <v>81</v>
          </cell>
          <cell r="H119">
            <v>114</v>
          </cell>
          <cell r="J119">
            <v>90</v>
          </cell>
          <cell r="L119" t="str">
            <v xml:space="preserve">Neobsazen </v>
          </cell>
          <cell r="M119" t="str">
            <v>Přerov</v>
          </cell>
          <cell r="N119">
            <v>99.99</v>
          </cell>
          <cell r="O119">
            <v>99.99</v>
          </cell>
          <cell r="P119">
            <v>99.99</v>
          </cell>
        </row>
        <row r="120">
          <cell r="A120">
            <v>114</v>
          </cell>
          <cell r="B120">
            <v>120.098</v>
          </cell>
          <cell r="C120">
            <v>120</v>
          </cell>
          <cell r="D120">
            <v>120</v>
          </cell>
          <cell r="E120">
            <v>104</v>
          </cell>
          <cell r="F120">
            <v>120</v>
          </cell>
          <cell r="G120">
            <v>81</v>
          </cell>
          <cell r="H120">
            <v>115</v>
          </cell>
          <cell r="J120">
            <v>98</v>
          </cell>
          <cell r="L120" t="str">
            <v>Martin GRYČ</v>
          </cell>
          <cell r="M120" t="str">
            <v>Karviná</v>
          </cell>
          <cell r="N120">
            <v>99.99</v>
          </cell>
          <cell r="O120">
            <v>99.99</v>
          </cell>
          <cell r="P120">
            <v>99.99</v>
          </cell>
        </row>
        <row r="121">
          <cell r="A121">
            <v>115</v>
          </cell>
          <cell r="B121">
            <v>120.099</v>
          </cell>
          <cell r="C121">
            <v>120</v>
          </cell>
          <cell r="D121">
            <v>120</v>
          </cell>
          <cell r="E121">
            <v>104</v>
          </cell>
          <cell r="F121">
            <v>120</v>
          </cell>
          <cell r="G121">
            <v>81</v>
          </cell>
          <cell r="H121">
            <v>116</v>
          </cell>
          <cell r="J121">
            <v>99</v>
          </cell>
          <cell r="L121" t="str">
            <v>Jiří WALICA</v>
          </cell>
          <cell r="M121" t="str">
            <v>Karviná</v>
          </cell>
          <cell r="N121">
            <v>99.99</v>
          </cell>
          <cell r="O121">
            <v>99.99</v>
          </cell>
          <cell r="P121">
            <v>99.99</v>
          </cell>
        </row>
        <row r="122">
          <cell r="A122">
            <v>117</v>
          </cell>
          <cell r="B122">
            <v>120.10899999999999</v>
          </cell>
          <cell r="C122">
            <v>120</v>
          </cell>
          <cell r="D122">
            <v>99.99</v>
          </cell>
          <cell r="E122" t="str">
            <v/>
          </cell>
          <cell r="F122">
            <v>120</v>
          </cell>
          <cell r="G122">
            <v>81</v>
          </cell>
          <cell r="H122">
            <v>117</v>
          </cell>
          <cell r="J122">
            <v>109</v>
          </cell>
          <cell r="L122" t="str">
            <v>Tomáš OTRUBA</v>
          </cell>
          <cell r="M122" t="str">
            <v>Olomouc</v>
          </cell>
          <cell r="N122">
            <v>99.99</v>
          </cell>
          <cell r="O122">
            <v>99.99</v>
          </cell>
          <cell r="P122">
            <v>99.99</v>
          </cell>
        </row>
        <row r="123">
          <cell r="A123">
            <v>118</v>
          </cell>
          <cell r="B123">
            <v>120.11</v>
          </cell>
          <cell r="C123">
            <v>120</v>
          </cell>
          <cell r="D123">
            <v>99.99</v>
          </cell>
          <cell r="E123" t="str">
            <v/>
          </cell>
          <cell r="F123">
            <v>120</v>
          </cell>
          <cell r="G123">
            <v>81</v>
          </cell>
          <cell r="H123">
            <v>118</v>
          </cell>
          <cell r="J123">
            <v>110</v>
          </cell>
          <cell r="L123" t="str">
            <v>Martin POPP</v>
          </cell>
          <cell r="M123" t="str">
            <v>Olomouc</v>
          </cell>
          <cell r="N123">
            <v>99.99</v>
          </cell>
          <cell r="O123">
            <v>99.99</v>
          </cell>
          <cell r="P123">
            <v>99.99</v>
          </cell>
        </row>
        <row r="124">
          <cell r="A124">
            <v>119</v>
          </cell>
          <cell r="B124">
            <v>120.11799999999999</v>
          </cell>
          <cell r="C124">
            <v>120</v>
          </cell>
          <cell r="D124">
            <v>120</v>
          </cell>
          <cell r="E124">
            <v>104</v>
          </cell>
          <cell r="F124">
            <v>120</v>
          </cell>
          <cell r="G124">
            <v>81</v>
          </cell>
          <cell r="H124">
            <v>119</v>
          </cell>
          <cell r="J124">
            <v>118</v>
          </cell>
          <cell r="L124" t="str">
            <v>Tomáš VYKYDAL</v>
          </cell>
          <cell r="M124" t="str">
            <v>Nový Jičín</v>
          </cell>
          <cell r="N124">
            <v>99.99</v>
          </cell>
          <cell r="O124">
            <v>99.99</v>
          </cell>
          <cell r="P124">
            <v>99.99</v>
          </cell>
        </row>
        <row r="125">
          <cell r="A125">
            <v>120</v>
          </cell>
          <cell r="B125">
            <v>120.12</v>
          </cell>
          <cell r="C125">
            <v>120</v>
          </cell>
          <cell r="D125">
            <v>120</v>
          </cell>
          <cell r="E125">
            <v>104</v>
          </cell>
          <cell r="F125">
            <v>120</v>
          </cell>
          <cell r="G125">
            <v>81</v>
          </cell>
          <cell r="H125">
            <v>120</v>
          </cell>
          <cell r="J125">
            <v>120</v>
          </cell>
          <cell r="L125" t="str">
            <v>Petr VELIČKA</v>
          </cell>
          <cell r="M125" t="str">
            <v>Nový Jičín</v>
          </cell>
          <cell r="N125">
            <v>99.99</v>
          </cell>
          <cell r="O125">
            <v>99.99</v>
          </cell>
          <cell r="P125">
            <v>99.99</v>
          </cell>
        </row>
      </sheetData>
      <sheetData sheetId="3">
        <row r="6">
          <cell r="A6">
            <v>36</v>
          </cell>
          <cell r="B6">
            <v>36.000999999999998</v>
          </cell>
          <cell r="C6">
            <v>36</v>
          </cell>
          <cell r="D6">
            <v>36</v>
          </cell>
          <cell r="E6">
            <v>17</v>
          </cell>
          <cell r="F6">
            <v>999</v>
          </cell>
          <cell r="G6" t="str">
            <v/>
          </cell>
          <cell r="H6">
            <v>1</v>
          </cell>
          <cell r="J6">
            <v>1</v>
          </cell>
          <cell r="L6" t="str">
            <v>Petr BOXAN</v>
          </cell>
          <cell r="M6" t="str">
            <v>Bruntál</v>
          </cell>
          <cell r="N6">
            <v>20.36</v>
          </cell>
          <cell r="O6">
            <v>19.5</v>
          </cell>
          <cell r="P6">
            <v>19.5</v>
          </cell>
          <cell r="R6">
            <v>20.36</v>
          </cell>
          <cell r="S6">
            <v>19.5</v>
          </cell>
          <cell r="T6">
            <v>19.5</v>
          </cell>
        </row>
        <row r="7">
          <cell r="A7">
            <v>48</v>
          </cell>
          <cell r="B7">
            <v>48.011000000000003</v>
          </cell>
          <cell r="C7">
            <v>48</v>
          </cell>
          <cell r="D7">
            <v>999</v>
          </cell>
          <cell r="E7" t="str">
            <v/>
          </cell>
          <cell r="F7">
            <v>48</v>
          </cell>
          <cell r="G7">
            <v>18</v>
          </cell>
          <cell r="H7">
            <v>2</v>
          </cell>
          <cell r="J7">
            <v>11</v>
          </cell>
          <cell r="L7" t="str">
            <v>Milan SMATANA</v>
          </cell>
          <cell r="M7" t="str">
            <v>Jeseník</v>
          </cell>
          <cell r="N7">
            <v>20.49</v>
          </cell>
          <cell r="O7">
            <v>99.99</v>
          </cell>
          <cell r="P7">
            <v>20.49</v>
          </cell>
          <cell r="R7">
            <v>20.49</v>
          </cell>
          <cell r="S7">
            <v>99.99</v>
          </cell>
          <cell r="T7">
            <v>20.49</v>
          </cell>
        </row>
        <row r="8">
          <cell r="A8">
            <v>42</v>
          </cell>
          <cell r="B8">
            <v>42.021999999999998</v>
          </cell>
          <cell r="C8">
            <v>42</v>
          </cell>
          <cell r="D8">
            <v>42</v>
          </cell>
          <cell r="E8">
            <v>20</v>
          </cell>
          <cell r="F8">
            <v>999</v>
          </cell>
          <cell r="G8" t="str">
            <v/>
          </cell>
          <cell r="H8">
            <v>3</v>
          </cell>
          <cell r="J8">
            <v>22</v>
          </cell>
          <cell r="L8" t="str">
            <v>Jiří DRÁPAL</v>
          </cell>
          <cell r="M8" t="str">
            <v>Opava</v>
          </cell>
          <cell r="N8">
            <v>19.93</v>
          </cell>
          <cell r="O8">
            <v>99.99</v>
          </cell>
          <cell r="P8">
            <v>19.93</v>
          </cell>
          <cell r="R8">
            <v>19.93</v>
          </cell>
          <cell r="S8">
            <v>99.99</v>
          </cell>
          <cell r="T8">
            <v>19.93</v>
          </cell>
        </row>
        <row r="9">
          <cell r="A9">
            <v>80</v>
          </cell>
          <cell r="B9">
            <v>80.031000000000006</v>
          </cell>
          <cell r="C9">
            <v>80</v>
          </cell>
          <cell r="D9">
            <v>999</v>
          </cell>
          <cell r="E9" t="str">
            <v/>
          </cell>
          <cell r="F9">
            <v>80</v>
          </cell>
          <cell r="G9">
            <v>38</v>
          </cell>
          <cell r="H9">
            <v>4</v>
          </cell>
          <cell r="J9">
            <v>31</v>
          </cell>
          <cell r="L9" t="str">
            <v>Jakub DOLEČEK</v>
          </cell>
          <cell r="M9" t="str">
            <v>Prostějov</v>
          </cell>
          <cell r="N9">
            <v>25.64</v>
          </cell>
          <cell r="O9">
            <v>99.99</v>
          </cell>
          <cell r="P9">
            <v>25.64</v>
          </cell>
          <cell r="R9">
            <v>25.64</v>
          </cell>
          <cell r="S9">
            <v>99.99</v>
          </cell>
          <cell r="T9">
            <v>25.64</v>
          </cell>
        </row>
        <row r="10">
          <cell r="A10">
            <v>9</v>
          </cell>
          <cell r="B10">
            <v>9.0410000000000004</v>
          </cell>
          <cell r="C10">
            <v>9</v>
          </cell>
          <cell r="D10">
            <v>9</v>
          </cell>
          <cell r="E10">
            <v>9</v>
          </cell>
          <cell r="F10">
            <v>999</v>
          </cell>
          <cell r="G10" t="str">
            <v/>
          </cell>
          <cell r="H10">
            <v>5</v>
          </cell>
          <cell r="J10">
            <v>41</v>
          </cell>
          <cell r="L10" t="str">
            <v>Kamil BEZRUČ</v>
          </cell>
          <cell r="M10" t="str">
            <v>Ostrava</v>
          </cell>
          <cell r="N10">
            <v>16.82</v>
          </cell>
          <cell r="O10">
            <v>99.99</v>
          </cell>
          <cell r="P10">
            <v>16.82</v>
          </cell>
          <cell r="R10">
            <v>16.82</v>
          </cell>
          <cell r="S10">
            <v>99.99</v>
          </cell>
          <cell r="T10">
            <v>16.82</v>
          </cell>
        </row>
        <row r="11">
          <cell r="A11">
            <v>31</v>
          </cell>
          <cell r="B11">
            <v>31.050999999999998</v>
          </cell>
          <cell r="C11">
            <v>31</v>
          </cell>
          <cell r="D11">
            <v>999</v>
          </cell>
          <cell r="E11" t="str">
            <v/>
          </cell>
          <cell r="H11">
            <v>6</v>
          </cell>
          <cell r="J11">
            <v>51</v>
          </cell>
          <cell r="L11" t="str">
            <v>Vladislav FODOR</v>
          </cell>
          <cell r="M11" t="str">
            <v>G4S Fire Services</v>
          </cell>
          <cell r="N11">
            <v>20.38</v>
          </cell>
          <cell r="O11">
            <v>19.09</v>
          </cell>
          <cell r="P11">
            <v>19.09</v>
          </cell>
          <cell r="R11">
            <v>20.38</v>
          </cell>
          <cell r="S11">
            <v>19.09</v>
          </cell>
          <cell r="T11">
            <v>19.09</v>
          </cell>
        </row>
        <row r="12">
          <cell r="A12">
            <v>55</v>
          </cell>
          <cell r="B12">
            <v>55.061</v>
          </cell>
          <cell r="C12">
            <v>55</v>
          </cell>
          <cell r="D12">
            <v>999</v>
          </cell>
          <cell r="E12" t="str">
            <v/>
          </cell>
          <cell r="F12">
            <v>55</v>
          </cell>
          <cell r="G12">
            <v>24</v>
          </cell>
          <cell r="H12">
            <v>7</v>
          </cell>
          <cell r="J12">
            <v>61</v>
          </cell>
          <cell r="L12" t="str">
            <v>Michal DRIEMER</v>
          </cell>
          <cell r="M12" t="str">
            <v>Šumperk</v>
          </cell>
          <cell r="N12">
            <v>21.1</v>
          </cell>
          <cell r="O12">
            <v>24.37</v>
          </cell>
          <cell r="P12">
            <v>21.1</v>
          </cell>
          <cell r="R12">
            <v>21.1</v>
          </cell>
          <cell r="S12">
            <v>24.37</v>
          </cell>
          <cell r="T12">
            <v>21.1</v>
          </cell>
        </row>
        <row r="13">
          <cell r="A13">
            <v>62</v>
          </cell>
          <cell r="B13">
            <v>62.072000000000003</v>
          </cell>
          <cell r="C13">
            <v>62</v>
          </cell>
          <cell r="D13">
            <v>999</v>
          </cell>
          <cell r="E13" t="str">
            <v/>
          </cell>
          <cell r="F13">
            <v>62</v>
          </cell>
          <cell r="G13">
            <v>28</v>
          </cell>
          <cell r="H13">
            <v>8</v>
          </cell>
          <cell r="J13">
            <v>72</v>
          </cell>
          <cell r="L13" t="str">
            <v>Jiří MECHL</v>
          </cell>
          <cell r="M13" t="str">
            <v>Frýdek - Místek</v>
          </cell>
          <cell r="N13">
            <v>99.99</v>
          </cell>
          <cell r="O13">
            <v>21.54</v>
          </cell>
          <cell r="P13">
            <v>21.54</v>
          </cell>
          <cell r="R13">
            <v>99.99</v>
          </cell>
          <cell r="S13">
            <v>21.54</v>
          </cell>
          <cell r="T13">
            <v>21.54</v>
          </cell>
        </row>
        <row r="14">
          <cell r="A14">
            <v>25</v>
          </cell>
          <cell r="B14">
            <v>25.081</v>
          </cell>
          <cell r="C14">
            <v>25</v>
          </cell>
          <cell r="D14">
            <v>999</v>
          </cell>
          <cell r="E14" t="str">
            <v/>
          </cell>
          <cell r="F14">
            <v>25</v>
          </cell>
          <cell r="G14">
            <v>7</v>
          </cell>
          <cell r="H14">
            <v>9</v>
          </cell>
          <cell r="J14">
            <v>81</v>
          </cell>
          <cell r="L14" t="str">
            <v>Jan KLIMECKÝ</v>
          </cell>
          <cell r="M14" t="str">
            <v>Přerov</v>
          </cell>
          <cell r="N14">
            <v>19.190000000000001</v>
          </cell>
          <cell r="O14">
            <v>18.45</v>
          </cell>
          <cell r="P14">
            <v>18.45</v>
          </cell>
          <cell r="R14">
            <v>19.190000000000001</v>
          </cell>
          <cell r="S14">
            <v>18.45</v>
          </cell>
          <cell r="T14">
            <v>18.45</v>
          </cell>
        </row>
        <row r="15">
          <cell r="A15">
            <v>17</v>
          </cell>
          <cell r="B15">
            <v>17.091000000000001</v>
          </cell>
          <cell r="C15">
            <v>17</v>
          </cell>
          <cell r="D15">
            <v>17</v>
          </cell>
          <cell r="E15">
            <v>13</v>
          </cell>
          <cell r="F15">
            <v>999</v>
          </cell>
          <cell r="G15" t="str">
            <v/>
          </cell>
          <cell r="H15">
            <v>10</v>
          </cell>
          <cell r="J15">
            <v>91</v>
          </cell>
          <cell r="L15" t="str">
            <v>David SIKORA</v>
          </cell>
          <cell r="M15" t="str">
            <v>Karviná</v>
          </cell>
          <cell r="N15">
            <v>18.25</v>
          </cell>
          <cell r="O15">
            <v>17.5</v>
          </cell>
          <cell r="P15">
            <v>17.5</v>
          </cell>
          <cell r="R15">
            <v>18.25</v>
          </cell>
          <cell r="S15">
            <v>17.5</v>
          </cell>
          <cell r="T15">
            <v>17.5</v>
          </cell>
        </row>
        <row r="16">
          <cell r="A16">
            <v>44</v>
          </cell>
          <cell r="B16">
            <v>44.100999999999999</v>
          </cell>
          <cell r="C16">
            <v>44</v>
          </cell>
          <cell r="D16">
            <v>999</v>
          </cell>
          <cell r="E16" t="str">
            <v/>
          </cell>
          <cell r="F16">
            <v>44</v>
          </cell>
          <cell r="G16">
            <v>16</v>
          </cell>
          <cell r="H16">
            <v>11</v>
          </cell>
          <cell r="J16">
            <v>101</v>
          </cell>
          <cell r="L16" t="str">
            <v>Zbyněk HRADIL</v>
          </cell>
          <cell r="M16" t="str">
            <v>Olomouc</v>
          </cell>
          <cell r="N16">
            <v>20.03</v>
          </cell>
          <cell r="O16">
            <v>99.99</v>
          </cell>
          <cell r="P16">
            <v>20.03</v>
          </cell>
          <cell r="R16">
            <v>20.03</v>
          </cell>
          <cell r="S16">
            <v>99.99</v>
          </cell>
          <cell r="T16">
            <v>20.03</v>
          </cell>
        </row>
        <row r="17">
          <cell r="A17">
            <v>51</v>
          </cell>
          <cell r="B17">
            <v>51.110999999999997</v>
          </cell>
          <cell r="C17">
            <v>51</v>
          </cell>
          <cell r="D17">
            <v>51</v>
          </cell>
          <cell r="E17">
            <v>24</v>
          </cell>
          <cell r="F17">
            <v>999</v>
          </cell>
          <cell r="G17" t="str">
            <v/>
          </cell>
          <cell r="H17">
            <v>12</v>
          </cell>
          <cell r="J17">
            <v>111</v>
          </cell>
          <cell r="L17" t="str">
            <v>Daniel CAMFRLA</v>
          </cell>
          <cell r="M17" t="str">
            <v>Nový Jičín</v>
          </cell>
          <cell r="N17">
            <v>20.91</v>
          </cell>
          <cell r="O17">
            <v>99.99</v>
          </cell>
          <cell r="P17">
            <v>20.91</v>
          </cell>
          <cell r="R17">
            <v>20.91</v>
          </cell>
          <cell r="S17">
            <v>99.99</v>
          </cell>
          <cell r="T17">
            <v>20.91</v>
          </cell>
        </row>
        <row r="18">
          <cell r="A18">
            <v>76</v>
          </cell>
          <cell r="B18">
            <v>76.001999999999995</v>
          </cell>
          <cell r="C18">
            <v>76</v>
          </cell>
          <cell r="D18">
            <v>76</v>
          </cell>
          <cell r="E18">
            <v>34</v>
          </cell>
          <cell r="F18">
            <v>999</v>
          </cell>
          <cell r="G18" t="str">
            <v/>
          </cell>
          <cell r="H18">
            <v>13</v>
          </cell>
          <cell r="J18">
            <v>2</v>
          </cell>
          <cell r="L18" t="str">
            <v>Jaromír DEMJANOVIČ</v>
          </cell>
          <cell r="M18" t="str">
            <v>Bruntál</v>
          </cell>
          <cell r="N18">
            <v>99.99</v>
          </cell>
          <cell r="O18">
            <v>23.7</v>
          </cell>
          <cell r="P18">
            <v>23.7</v>
          </cell>
          <cell r="R18">
            <v>99.99</v>
          </cell>
          <cell r="S18">
            <v>23.7</v>
          </cell>
          <cell r="T18">
            <v>23.7</v>
          </cell>
        </row>
        <row r="19">
          <cell r="A19">
            <v>53</v>
          </cell>
          <cell r="B19">
            <v>53.012999999999998</v>
          </cell>
          <cell r="C19">
            <v>53</v>
          </cell>
          <cell r="D19">
            <v>999</v>
          </cell>
          <cell r="E19" t="str">
            <v/>
          </cell>
          <cell r="F19">
            <v>53</v>
          </cell>
          <cell r="G19">
            <v>22</v>
          </cell>
          <cell r="H19">
            <v>14</v>
          </cell>
          <cell r="J19">
            <v>13</v>
          </cell>
          <cell r="L19" t="str">
            <v>Roman GROSIČ</v>
          </cell>
          <cell r="M19" t="str">
            <v>Jeseník</v>
          </cell>
          <cell r="N19">
            <v>21.02</v>
          </cell>
          <cell r="O19">
            <v>99.99</v>
          </cell>
          <cell r="P19">
            <v>21.02</v>
          </cell>
          <cell r="R19">
            <v>21.02</v>
          </cell>
          <cell r="S19">
            <v>99.99</v>
          </cell>
          <cell r="T19">
            <v>21.02</v>
          </cell>
        </row>
        <row r="20">
          <cell r="A20">
            <v>37</v>
          </cell>
          <cell r="B20">
            <v>37.023000000000003</v>
          </cell>
          <cell r="C20">
            <v>37</v>
          </cell>
          <cell r="D20">
            <v>37</v>
          </cell>
          <cell r="E20">
            <v>18</v>
          </cell>
          <cell r="F20">
            <v>999</v>
          </cell>
          <cell r="G20" t="str">
            <v/>
          </cell>
          <cell r="H20">
            <v>15</v>
          </cell>
          <cell r="J20">
            <v>23</v>
          </cell>
          <cell r="L20" t="str">
            <v>Aleš MARTINEK</v>
          </cell>
          <cell r="M20" t="str">
            <v>Opava</v>
          </cell>
          <cell r="N20">
            <v>19.53</v>
          </cell>
          <cell r="O20">
            <v>99.99</v>
          </cell>
          <cell r="P20">
            <v>19.53</v>
          </cell>
          <cell r="R20">
            <v>19.53</v>
          </cell>
          <cell r="S20">
            <v>99.99</v>
          </cell>
          <cell r="T20">
            <v>19.53</v>
          </cell>
        </row>
        <row r="21">
          <cell r="A21">
            <v>50</v>
          </cell>
          <cell r="B21">
            <v>50.031999999999996</v>
          </cell>
          <cell r="C21">
            <v>50</v>
          </cell>
          <cell r="D21">
            <v>999</v>
          </cell>
          <cell r="E21" t="str">
            <v/>
          </cell>
          <cell r="F21">
            <v>50</v>
          </cell>
          <cell r="G21">
            <v>20</v>
          </cell>
          <cell r="H21">
            <v>16</v>
          </cell>
          <cell r="J21">
            <v>32</v>
          </cell>
          <cell r="L21" t="str">
            <v>Martin GRULICH</v>
          </cell>
          <cell r="M21" t="str">
            <v>Prostějov</v>
          </cell>
          <cell r="N21">
            <v>20.58</v>
          </cell>
          <cell r="O21">
            <v>99.99</v>
          </cell>
          <cell r="P21">
            <v>20.58</v>
          </cell>
          <cell r="R21">
            <v>20.58</v>
          </cell>
          <cell r="S21">
            <v>99.99</v>
          </cell>
          <cell r="T21">
            <v>20.58</v>
          </cell>
        </row>
        <row r="22">
          <cell r="A22">
            <v>97</v>
          </cell>
          <cell r="B22">
            <v>120.042</v>
          </cell>
          <cell r="C22">
            <v>120</v>
          </cell>
          <cell r="D22">
            <v>120</v>
          </cell>
          <cell r="E22">
            <v>37</v>
          </cell>
          <cell r="F22">
            <v>999</v>
          </cell>
          <cell r="G22" t="str">
            <v/>
          </cell>
          <cell r="H22">
            <v>17</v>
          </cell>
          <cell r="J22">
            <v>42</v>
          </cell>
          <cell r="L22" t="str">
            <v>Ondřej KUBALA</v>
          </cell>
          <cell r="M22" t="str">
            <v>Ostrava</v>
          </cell>
          <cell r="N22">
            <v>99.99</v>
          </cell>
          <cell r="O22">
            <v>99.99</v>
          </cell>
          <cell r="P22">
            <v>99.99</v>
          </cell>
          <cell r="R22">
            <v>99.99</v>
          </cell>
          <cell r="S22">
            <v>99.99</v>
          </cell>
          <cell r="T22">
            <v>99.99</v>
          </cell>
        </row>
        <row r="23">
          <cell r="A23">
            <v>27</v>
          </cell>
          <cell r="B23">
            <v>27.052</v>
          </cell>
          <cell r="C23">
            <v>27</v>
          </cell>
          <cell r="D23">
            <v>999</v>
          </cell>
          <cell r="E23" t="str">
            <v/>
          </cell>
          <cell r="H23">
            <v>18</v>
          </cell>
          <cell r="J23">
            <v>52</v>
          </cell>
          <cell r="L23" t="str">
            <v>Martin SZABO</v>
          </cell>
          <cell r="M23" t="str">
            <v>G4S Fire Services</v>
          </cell>
          <cell r="N23">
            <v>18.63</v>
          </cell>
          <cell r="O23">
            <v>99.99</v>
          </cell>
          <cell r="P23">
            <v>18.63</v>
          </cell>
          <cell r="R23">
            <v>18.63</v>
          </cell>
          <cell r="S23">
            <v>99.99</v>
          </cell>
          <cell r="T23">
            <v>18.63</v>
          </cell>
        </row>
        <row r="24">
          <cell r="A24">
            <v>68</v>
          </cell>
          <cell r="B24">
            <v>68.061999999999998</v>
          </cell>
          <cell r="C24">
            <v>68</v>
          </cell>
          <cell r="D24">
            <v>999</v>
          </cell>
          <cell r="E24" t="str">
            <v/>
          </cell>
          <cell r="F24">
            <v>68</v>
          </cell>
          <cell r="G24">
            <v>31</v>
          </cell>
          <cell r="H24">
            <v>19</v>
          </cell>
          <cell r="J24">
            <v>62</v>
          </cell>
          <cell r="L24" t="str">
            <v>Jiří HEISER</v>
          </cell>
          <cell r="M24" t="str">
            <v>Šumperk</v>
          </cell>
          <cell r="N24">
            <v>24.5</v>
          </cell>
          <cell r="O24">
            <v>22.21</v>
          </cell>
          <cell r="P24">
            <v>22.21</v>
          </cell>
          <cell r="R24">
            <v>24.5</v>
          </cell>
          <cell r="S24">
            <v>22.21</v>
          </cell>
          <cell r="T24">
            <v>22.21</v>
          </cell>
        </row>
        <row r="25">
          <cell r="A25">
            <v>58</v>
          </cell>
          <cell r="B25">
            <v>58.070999999999998</v>
          </cell>
          <cell r="C25">
            <v>58</v>
          </cell>
          <cell r="D25">
            <v>999</v>
          </cell>
          <cell r="E25" t="str">
            <v/>
          </cell>
          <cell r="F25">
            <v>58</v>
          </cell>
          <cell r="G25">
            <v>26</v>
          </cell>
          <cell r="H25">
            <v>20</v>
          </cell>
          <cell r="J25">
            <v>71</v>
          </cell>
          <cell r="L25" t="str">
            <v>Jiří HRČEK</v>
          </cell>
          <cell r="M25" t="str">
            <v>Frýdek - Místek</v>
          </cell>
          <cell r="N25">
            <v>21.28</v>
          </cell>
          <cell r="O25">
            <v>99.99</v>
          </cell>
          <cell r="P25">
            <v>21.28</v>
          </cell>
          <cell r="R25">
            <v>21.28</v>
          </cell>
          <cell r="S25">
            <v>99.99</v>
          </cell>
          <cell r="T25">
            <v>21.28</v>
          </cell>
        </row>
        <row r="26">
          <cell r="A26">
            <v>28</v>
          </cell>
          <cell r="B26">
            <v>28.082000000000001</v>
          </cell>
          <cell r="C26">
            <v>28</v>
          </cell>
          <cell r="D26">
            <v>999</v>
          </cell>
          <cell r="E26" t="str">
            <v/>
          </cell>
          <cell r="F26">
            <v>28</v>
          </cell>
          <cell r="G26">
            <v>9</v>
          </cell>
          <cell r="H26">
            <v>21</v>
          </cell>
          <cell r="J26">
            <v>82</v>
          </cell>
          <cell r="L26" t="str">
            <v>Petr MIRVALD</v>
          </cell>
          <cell r="M26" t="str">
            <v>Přerov</v>
          </cell>
          <cell r="N26">
            <v>18.97</v>
          </cell>
          <cell r="O26">
            <v>18.7</v>
          </cell>
          <cell r="P26">
            <v>18.7</v>
          </cell>
          <cell r="R26">
            <v>18.97</v>
          </cell>
          <cell r="S26">
            <v>18.7</v>
          </cell>
          <cell r="T26">
            <v>18.7</v>
          </cell>
        </row>
        <row r="27">
          <cell r="A27">
            <v>20</v>
          </cell>
          <cell r="B27">
            <v>20.091999999999999</v>
          </cell>
          <cell r="C27">
            <v>20</v>
          </cell>
          <cell r="D27">
            <v>20</v>
          </cell>
          <cell r="E27">
            <v>14</v>
          </cell>
          <cell r="F27">
            <v>999</v>
          </cell>
          <cell r="G27" t="str">
            <v/>
          </cell>
          <cell r="H27">
            <v>22</v>
          </cell>
          <cell r="J27">
            <v>92</v>
          </cell>
          <cell r="L27" t="str">
            <v>Marcel DAL</v>
          </cell>
          <cell r="M27" t="str">
            <v>Karviná</v>
          </cell>
          <cell r="N27">
            <v>17.899999999999999</v>
          </cell>
          <cell r="O27">
            <v>99.99</v>
          </cell>
          <cell r="P27">
            <v>17.899999999999999</v>
          </cell>
          <cell r="R27">
            <v>17.899999999999999</v>
          </cell>
          <cell r="S27">
            <v>99.99</v>
          </cell>
          <cell r="T27">
            <v>17.899999999999999</v>
          </cell>
        </row>
        <row r="28">
          <cell r="A28">
            <v>38</v>
          </cell>
          <cell r="B28">
            <v>38.103999999999999</v>
          </cell>
          <cell r="C28">
            <v>38</v>
          </cell>
          <cell r="D28">
            <v>999</v>
          </cell>
          <cell r="E28" t="str">
            <v/>
          </cell>
          <cell r="F28">
            <v>38</v>
          </cell>
          <cell r="G28">
            <v>13</v>
          </cell>
          <cell r="H28">
            <v>23</v>
          </cell>
          <cell r="J28">
            <v>104</v>
          </cell>
          <cell r="L28" t="str">
            <v>Jan NESVADBA</v>
          </cell>
          <cell r="M28" t="str">
            <v>Olomouc</v>
          </cell>
          <cell r="N28">
            <v>20.43</v>
          </cell>
          <cell r="O28">
            <v>19.559999999999999</v>
          </cell>
          <cell r="P28">
            <v>19.559999999999999</v>
          </cell>
          <cell r="R28">
            <v>20.43</v>
          </cell>
          <cell r="S28">
            <v>19.559999999999999</v>
          </cell>
          <cell r="T28">
            <v>19.559999999999999</v>
          </cell>
        </row>
        <row r="29">
          <cell r="A29">
            <v>30</v>
          </cell>
          <cell r="B29">
            <v>30.111999999999998</v>
          </cell>
          <cell r="C29">
            <v>30</v>
          </cell>
          <cell r="D29">
            <v>30</v>
          </cell>
          <cell r="E29">
            <v>15</v>
          </cell>
          <cell r="F29">
            <v>999</v>
          </cell>
          <cell r="G29" t="str">
            <v/>
          </cell>
          <cell r="H29">
            <v>24</v>
          </cell>
          <cell r="J29">
            <v>112</v>
          </cell>
          <cell r="L29" t="str">
            <v>Petr BINAR</v>
          </cell>
          <cell r="M29" t="str">
            <v>Nový Jičín</v>
          </cell>
          <cell r="N29">
            <v>20.92</v>
          </cell>
          <cell r="O29">
            <v>18.86</v>
          </cell>
          <cell r="P29">
            <v>18.86</v>
          </cell>
          <cell r="R29">
            <v>20.92</v>
          </cell>
          <cell r="S29">
            <v>18.86</v>
          </cell>
          <cell r="T29">
            <v>18.86</v>
          </cell>
        </row>
        <row r="30">
          <cell r="A30">
            <v>83</v>
          </cell>
          <cell r="B30">
            <v>120.003</v>
          </cell>
          <cell r="C30">
            <v>120</v>
          </cell>
          <cell r="D30">
            <v>120</v>
          </cell>
          <cell r="E30">
            <v>37</v>
          </cell>
          <cell r="F30">
            <v>999</v>
          </cell>
          <cell r="G30" t="str">
            <v/>
          </cell>
          <cell r="H30">
            <v>25</v>
          </cell>
          <cell r="J30">
            <v>3</v>
          </cell>
          <cell r="L30" t="str">
            <v>Radek ŠVIKRUHA</v>
          </cell>
          <cell r="M30" t="str">
            <v>Bruntál</v>
          </cell>
          <cell r="N30">
            <v>99.99</v>
          </cell>
          <cell r="O30">
            <v>99.99</v>
          </cell>
          <cell r="P30">
            <v>99.99</v>
          </cell>
          <cell r="R30">
            <v>99.99</v>
          </cell>
          <cell r="S30">
            <v>99.99</v>
          </cell>
          <cell r="T30">
            <v>99.99</v>
          </cell>
        </row>
        <row r="31">
          <cell r="A31">
            <v>60</v>
          </cell>
          <cell r="B31">
            <v>60.014000000000003</v>
          </cell>
          <cell r="C31">
            <v>60</v>
          </cell>
          <cell r="D31">
            <v>999</v>
          </cell>
          <cell r="E31" t="str">
            <v/>
          </cell>
          <cell r="F31">
            <v>60</v>
          </cell>
          <cell r="G31">
            <v>27</v>
          </cell>
          <cell r="H31">
            <v>26</v>
          </cell>
          <cell r="J31">
            <v>14</v>
          </cell>
          <cell r="L31" t="str">
            <v>Pavel ŠTASTNÝ</v>
          </cell>
          <cell r="M31" t="str">
            <v>Jeseník</v>
          </cell>
          <cell r="N31">
            <v>21.4</v>
          </cell>
          <cell r="O31">
            <v>99.99</v>
          </cell>
          <cell r="P31">
            <v>21.4</v>
          </cell>
          <cell r="R31">
            <v>21.4</v>
          </cell>
          <cell r="S31">
            <v>99.99</v>
          </cell>
          <cell r="T31">
            <v>21.4</v>
          </cell>
        </row>
        <row r="32">
          <cell r="A32">
            <v>32</v>
          </cell>
          <cell r="B32">
            <v>32.021000000000001</v>
          </cell>
          <cell r="C32">
            <v>32</v>
          </cell>
          <cell r="D32">
            <v>32</v>
          </cell>
          <cell r="E32">
            <v>16</v>
          </cell>
          <cell r="F32">
            <v>999</v>
          </cell>
          <cell r="G32" t="str">
            <v/>
          </cell>
          <cell r="H32">
            <v>27</v>
          </cell>
          <cell r="J32">
            <v>21</v>
          </cell>
          <cell r="L32" t="str">
            <v>Přemysl PTÁŠNÍK</v>
          </cell>
          <cell r="M32" t="str">
            <v>Opava</v>
          </cell>
          <cell r="N32">
            <v>19.16</v>
          </cell>
          <cell r="O32">
            <v>99.99</v>
          </cell>
          <cell r="P32">
            <v>19.16</v>
          </cell>
          <cell r="R32">
            <v>19.16</v>
          </cell>
          <cell r="S32">
            <v>99.99</v>
          </cell>
          <cell r="T32">
            <v>19.16</v>
          </cell>
        </row>
        <row r="33">
          <cell r="A33">
            <v>70</v>
          </cell>
          <cell r="B33">
            <v>70.033000000000001</v>
          </cell>
          <cell r="C33">
            <v>70</v>
          </cell>
          <cell r="D33">
            <v>999</v>
          </cell>
          <cell r="E33" t="str">
            <v/>
          </cell>
          <cell r="F33">
            <v>70</v>
          </cell>
          <cell r="G33">
            <v>32</v>
          </cell>
          <cell r="H33">
            <v>28</v>
          </cell>
          <cell r="J33">
            <v>33</v>
          </cell>
          <cell r="L33" t="str">
            <v>Jiří POKOVBA</v>
          </cell>
          <cell r="M33" t="str">
            <v>Prostějov</v>
          </cell>
          <cell r="N33">
            <v>22.67</v>
          </cell>
          <cell r="O33">
            <v>99.99</v>
          </cell>
          <cell r="P33">
            <v>22.67</v>
          </cell>
          <cell r="R33">
            <v>22.67</v>
          </cell>
          <cell r="S33">
            <v>99.99</v>
          </cell>
          <cell r="T33">
            <v>22.67</v>
          </cell>
        </row>
        <row r="34">
          <cell r="A34">
            <v>4</v>
          </cell>
          <cell r="B34">
            <v>4.0430000000000001</v>
          </cell>
          <cell r="C34">
            <v>4</v>
          </cell>
          <cell r="D34">
            <v>4</v>
          </cell>
          <cell r="E34">
            <v>4</v>
          </cell>
          <cell r="F34">
            <v>999</v>
          </cell>
          <cell r="G34" t="str">
            <v/>
          </cell>
          <cell r="H34">
            <v>29</v>
          </cell>
          <cell r="J34">
            <v>43</v>
          </cell>
          <cell r="L34" t="str">
            <v>Adam VONDRA</v>
          </cell>
          <cell r="M34" t="str">
            <v>Ostrava</v>
          </cell>
          <cell r="N34">
            <v>16.75</v>
          </cell>
          <cell r="O34">
            <v>16.46</v>
          </cell>
          <cell r="P34">
            <v>16.46</v>
          </cell>
          <cell r="R34">
            <v>16.75</v>
          </cell>
          <cell r="S34">
            <v>16.46</v>
          </cell>
          <cell r="T34">
            <v>16.46</v>
          </cell>
        </row>
        <row r="35">
          <cell r="A35">
            <v>21</v>
          </cell>
          <cell r="B35">
            <v>21.053000000000001</v>
          </cell>
          <cell r="C35">
            <v>21</v>
          </cell>
          <cell r="D35">
            <v>999</v>
          </cell>
          <cell r="E35" t="str">
            <v/>
          </cell>
          <cell r="H35">
            <v>30</v>
          </cell>
          <cell r="J35">
            <v>53</v>
          </cell>
          <cell r="L35" t="str">
            <v>Jakub PAVELKA</v>
          </cell>
          <cell r="M35" t="str">
            <v>G4S Fire Services</v>
          </cell>
          <cell r="N35">
            <v>23.53</v>
          </cell>
          <cell r="O35">
            <v>17.940000000000001</v>
          </cell>
          <cell r="P35">
            <v>17.940000000000001</v>
          </cell>
          <cell r="R35">
            <v>23.53</v>
          </cell>
          <cell r="S35">
            <v>17.940000000000001</v>
          </cell>
          <cell r="T35">
            <v>17.940000000000001</v>
          </cell>
        </row>
        <row r="36">
          <cell r="A36">
            <v>78</v>
          </cell>
          <cell r="B36">
            <v>78.063000000000002</v>
          </cell>
          <cell r="C36">
            <v>78</v>
          </cell>
          <cell r="D36">
            <v>999</v>
          </cell>
          <cell r="E36" t="str">
            <v/>
          </cell>
          <cell r="F36">
            <v>78</v>
          </cell>
          <cell r="G36">
            <v>36</v>
          </cell>
          <cell r="H36">
            <v>31</v>
          </cell>
          <cell r="J36">
            <v>63</v>
          </cell>
          <cell r="L36" t="str">
            <v>Jiří PAVLŮ</v>
          </cell>
          <cell r="M36" t="str">
            <v>Šumperk</v>
          </cell>
          <cell r="N36">
            <v>24.86</v>
          </cell>
          <cell r="O36">
            <v>99.99</v>
          </cell>
          <cell r="P36">
            <v>24.86</v>
          </cell>
          <cell r="R36">
            <v>24.86</v>
          </cell>
          <cell r="S36">
            <v>99.99</v>
          </cell>
          <cell r="T36">
            <v>24.86</v>
          </cell>
        </row>
        <row r="37">
          <cell r="A37">
            <v>46</v>
          </cell>
          <cell r="B37">
            <v>46.073</v>
          </cell>
          <cell r="C37">
            <v>46</v>
          </cell>
          <cell r="D37">
            <v>999</v>
          </cell>
          <cell r="E37" t="str">
            <v/>
          </cell>
          <cell r="F37">
            <v>46</v>
          </cell>
          <cell r="G37">
            <v>17</v>
          </cell>
          <cell r="H37">
            <v>32</v>
          </cell>
          <cell r="J37">
            <v>73</v>
          </cell>
          <cell r="L37" t="str">
            <v>Martin POLÁŠEK</v>
          </cell>
          <cell r="M37" t="str">
            <v>Frýdek - Místek</v>
          </cell>
          <cell r="N37">
            <v>20.2</v>
          </cell>
          <cell r="O37">
            <v>21.01</v>
          </cell>
          <cell r="P37">
            <v>20.2</v>
          </cell>
          <cell r="R37">
            <v>20.2</v>
          </cell>
          <cell r="S37">
            <v>21.01</v>
          </cell>
          <cell r="T37">
            <v>20.2</v>
          </cell>
        </row>
        <row r="38">
          <cell r="A38">
            <v>23</v>
          </cell>
          <cell r="B38">
            <v>23.082999999999998</v>
          </cell>
          <cell r="C38">
            <v>23</v>
          </cell>
          <cell r="D38">
            <v>999</v>
          </cell>
          <cell r="E38" t="str">
            <v/>
          </cell>
          <cell r="F38">
            <v>23</v>
          </cell>
          <cell r="G38">
            <v>5</v>
          </cell>
          <cell r="H38">
            <v>33</v>
          </cell>
          <cell r="J38">
            <v>83</v>
          </cell>
          <cell r="L38" t="str">
            <v>Václav BLAŽEK</v>
          </cell>
          <cell r="M38" t="str">
            <v>Přerov</v>
          </cell>
          <cell r="N38">
            <v>18.22</v>
          </cell>
          <cell r="O38">
            <v>99.99</v>
          </cell>
          <cell r="P38">
            <v>18.22</v>
          </cell>
          <cell r="R38">
            <v>18.22</v>
          </cell>
          <cell r="S38">
            <v>99.99</v>
          </cell>
          <cell r="T38">
            <v>18.22</v>
          </cell>
        </row>
        <row r="39">
          <cell r="A39">
            <v>6</v>
          </cell>
          <cell r="B39">
            <v>6.093</v>
          </cell>
          <cell r="C39">
            <v>6</v>
          </cell>
          <cell r="D39">
            <v>6</v>
          </cell>
          <cell r="E39">
            <v>6</v>
          </cell>
          <cell r="F39">
            <v>999</v>
          </cell>
          <cell r="G39" t="str">
            <v/>
          </cell>
          <cell r="H39">
            <v>34</v>
          </cell>
          <cell r="J39">
            <v>93</v>
          </cell>
          <cell r="L39" t="str">
            <v>Jakub GRYČ</v>
          </cell>
          <cell r="M39" t="str">
            <v>Karviná</v>
          </cell>
          <cell r="N39">
            <v>16.86</v>
          </cell>
          <cell r="O39">
            <v>16.68</v>
          </cell>
          <cell r="P39">
            <v>16.68</v>
          </cell>
          <cell r="R39">
            <v>16.86</v>
          </cell>
          <cell r="S39">
            <v>16.68</v>
          </cell>
          <cell r="T39">
            <v>16.68</v>
          </cell>
        </row>
        <row r="40">
          <cell r="A40">
            <v>11</v>
          </cell>
          <cell r="B40">
            <v>11.102</v>
          </cell>
          <cell r="C40">
            <v>11</v>
          </cell>
          <cell r="D40">
            <v>999</v>
          </cell>
          <cell r="E40" t="str">
            <v/>
          </cell>
          <cell r="F40">
            <v>11</v>
          </cell>
          <cell r="G40">
            <v>1</v>
          </cell>
          <cell r="H40">
            <v>35</v>
          </cell>
          <cell r="J40">
            <v>102</v>
          </cell>
          <cell r="L40" t="str">
            <v>Jaroslav ŽITNÝ</v>
          </cell>
          <cell r="M40" t="str">
            <v>Olomouc</v>
          </cell>
          <cell r="N40">
            <v>17.77</v>
          </cell>
          <cell r="O40">
            <v>17.059999999999999</v>
          </cell>
          <cell r="P40">
            <v>17.059999999999999</v>
          </cell>
          <cell r="R40">
            <v>17.77</v>
          </cell>
          <cell r="S40">
            <v>17.059999999999999</v>
          </cell>
          <cell r="T40">
            <v>17.059999999999999</v>
          </cell>
        </row>
        <row r="41">
          <cell r="A41">
            <v>39</v>
          </cell>
          <cell r="B41">
            <v>39.113</v>
          </cell>
          <cell r="C41">
            <v>39</v>
          </cell>
          <cell r="D41">
            <v>39</v>
          </cell>
          <cell r="E41">
            <v>19</v>
          </cell>
          <cell r="F41">
            <v>999</v>
          </cell>
          <cell r="G41" t="str">
            <v/>
          </cell>
          <cell r="H41">
            <v>36</v>
          </cell>
          <cell r="J41">
            <v>113</v>
          </cell>
          <cell r="L41" t="str">
            <v>Robert JALŮVKA</v>
          </cell>
          <cell r="M41" t="str">
            <v>Nový Jičín</v>
          </cell>
          <cell r="N41">
            <v>19.600000000000001</v>
          </cell>
          <cell r="O41">
            <v>99.99</v>
          </cell>
          <cell r="P41">
            <v>19.600000000000001</v>
          </cell>
          <cell r="R41">
            <v>19.600000000000001</v>
          </cell>
          <cell r="S41">
            <v>99.99</v>
          </cell>
          <cell r="T41">
            <v>19.600000000000001</v>
          </cell>
        </row>
        <row r="42">
          <cell r="A42">
            <v>77</v>
          </cell>
          <cell r="B42">
            <v>77.004999999999995</v>
          </cell>
          <cell r="C42">
            <v>77</v>
          </cell>
          <cell r="D42">
            <v>77</v>
          </cell>
          <cell r="E42">
            <v>35</v>
          </cell>
          <cell r="F42">
            <v>999</v>
          </cell>
          <cell r="G42" t="str">
            <v/>
          </cell>
          <cell r="H42">
            <v>37</v>
          </cell>
          <cell r="J42">
            <v>5</v>
          </cell>
          <cell r="L42" t="str">
            <v>Pavel VITÁSEK</v>
          </cell>
          <cell r="M42" t="str">
            <v>Bruntál</v>
          </cell>
          <cell r="N42">
            <v>23.89</v>
          </cell>
          <cell r="O42">
            <v>99.99</v>
          </cell>
          <cell r="P42">
            <v>23.89</v>
          </cell>
          <cell r="R42">
            <v>23.89</v>
          </cell>
          <cell r="S42">
            <v>99.99</v>
          </cell>
          <cell r="T42">
            <v>23.89</v>
          </cell>
        </row>
        <row r="43">
          <cell r="A43">
            <v>75</v>
          </cell>
          <cell r="B43">
            <v>75.016000000000005</v>
          </cell>
          <cell r="C43">
            <v>75</v>
          </cell>
          <cell r="D43">
            <v>999</v>
          </cell>
          <cell r="E43" t="str">
            <v/>
          </cell>
          <cell r="F43">
            <v>75</v>
          </cell>
          <cell r="G43">
            <v>35</v>
          </cell>
          <cell r="H43">
            <v>38</v>
          </cell>
          <cell r="J43">
            <v>16</v>
          </cell>
          <cell r="L43" t="str">
            <v>Michal KUŽÍLEK</v>
          </cell>
          <cell r="M43" t="str">
            <v>Jeseník</v>
          </cell>
          <cell r="N43">
            <v>23.69</v>
          </cell>
          <cell r="O43">
            <v>99.99</v>
          </cell>
          <cell r="P43">
            <v>23.69</v>
          </cell>
          <cell r="R43">
            <v>23.69</v>
          </cell>
          <cell r="S43">
            <v>99.99</v>
          </cell>
          <cell r="T43">
            <v>23.69</v>
          </cell>
        </row>
        <row r="44">
          <cell r="A44">
            <v>65</v>
          </cell>
          <cell r="B44">
            <v>65.028000000000006</v>
          </cell>
          <cell r="C44">
            <v>65</v>
          </cell>
          <cell r="D44">
            <v>65</v>
          </cell>
          <cell r="E44">
            <v>29</v>
          </cell>
          <cell r="F44">
            <v>999</v>
          </cell>
          <cell r="G44" t="str">
            <v/>
          </cell>
          <cell r="H44">
            <v>39</v>
          </cell>
          <cell r="J44">
            <v>28</v>
          </cell>
          <cell r="L44" t="str">
            <v>Vojtěch FEHER</v>
          </cell>
          <cell r="M44" t="str">
            <v>Opava</v>
          </cell>
          <cell r="N44">
            <v>21.62</v>
          </cell>
          <cell r="O44">
            <v>99.99</v>
          </cell>
          <cell r="P44">
            <v>21.62</v>
          </cell>
          <cell r="R44">
            <v>21.62</v>
          </cell>
          <cell r="S44">
            <v>99.99</v>
          </cell>
          <cell r="T44">
            <v>21.62</v>
          </cell>
        </row>
        <row r="45">
          <cell r="A45">
            <v>18</v>
          </cell>
          <cell r="B45">
            <v>18.033999999999999</v>
          </cell>
          <cell r="C45">
            <v>18</v>
          </cell>
          <cell r="D45">
            <v>999</v>
          </cell>
          <cell r="E45" t="str">
            <v/>
          </cell>
          <cell r="F45">
            <v>18</v>
          </cell>
          <cell r="G45">
            <v>3</v>
          </cell>
          <cell r="H45">
            <v>40</v>
          </cell>
          <cell r="J45">
            <v>34</v>
          </cell>
          <cell r="L45" t="str">
            <v>Jan ŠINDELKA</v>
          </cell>
          <cell r="M45" t="str">
            <v>Prostějov</v>
          </cell>
          <cell r="N45">
            <v>17.63</v>
          </cell>
          <cell r="O45">
            <v>99.99</v>
          </cell>
          <cell r="P45">
            <v>17.63</v>
          </cell>
          <cell r="R45">
            <v>17.63</v>
          </cell>
          <cell r="S45">
            <v>99.99</v>
          </cell>
          <cell r="T45">
            <v>17.63</v>
          </cell>
        </row>
        <row r="46">
          <cell r="A46">
            <v>5</v>
          </cell>
          <cell r="B46">
            <v>5.0490000000000004</v>
          </cell>
          <cell r="C46">
            <v>5</v>
          </cell>
          <cell r="D46">
            <v>5</v>
          </cell>
          <cell r="E46">
            <v>5</v>
          </cell>
          <cell r="F46">
            <v>999</v>
          </cell>
          <cell r="G46" t="str">
            <v/>
          </cell>
          <cell r="H46">
            <v>41</v>
          </cell>
          <cell r="J46">
            <v>49</v>
          </cell>
          <cell r="L46" t="str">
            <v>Karel RYL</v>
          </cell>
          <cell r="M46" t="str">
            <v>Ostrava</v>
          </cell>
          <cell r="N46">
            <v>16.96</v>
          </cell>
          <cell r="O46">
            <v>16.47</v>
          </cell>
          <cell r="P46">
            <v>16.47</v>
          </cell>
          <cell r="R46">
            <v>16.96</v>
          </cell>
          <cell r="S46">
            <v>16.47</v>
          </cell>
          <cell r="T46">
            <v>16.47</v>
          </cell>
        </row>
        <row r="47">
          <cell r="A47">
            <v>22</v>
          </cell>
          <cell r="B47">
            <v>22.053999999999998</v>
          </cell>
          <cell r="C47">
            <v>22</v>
          </cell>
          <cell r="D47">
            <v>999</v>
          </cell>
          <cell r="E47" t="str">
            <v/>
          </cell>
          <cell r="H47">
            <v>42</v>
          </cell>
          <cell r="J47">
            <v>54</v>
          </cell>
          <cell r="L47" t="str">
            <v>Rastislav PECNÍK</v>
          </cell>
          <cell r="M47" t="str">
            <v>G4S Fire Services</v>
          </cell>
          <cell r="N47">
            <v>18.16</v>
          </cell>
          <cell r="O47">
            <v>99.99</v>
          </cell>
          <cell r="P47">
            <v>18.16</v>
          </cell>
          <cell r="R47">
            <v>18.16</v>
          </cell>
          <cell r="S47">
            <v>99.99</v>
          </cell>
          <cell r="T47">
            <v>18.16</v>
          </cell>
        </row>
        <row r="48">
          <cell r="A48">
            <v>34</v>
          </cell>
          <cell r="B48">
            <v>34.064</v>
          </cell>
          <cell r="C48">
            <v>34</v>
          </cell>
          <cell r="D48">
            <v>999</v>
          </cell>
          <cell r="E48" t="str">
            <v/>
          </cell>
          <cell r="F48">
            <v>34</v>
          </cell>
          <cell r="G48">
            <v>12</v>
          </cell>
          <cell r="H48">
            <v>43</v>
          </cell>
          <cell r="J48">
            <v>64</v>
          </cell>
          <cell r="L48" t="str">
            <v>Přemysl VENOUŠ</v>
          </cell>
          <cell r="M48" t="str">
            <v>Šumperk</v>
          </cell>
          <cell r="N48">
            <v>19.309999999999999</v>
          </cell>
          <cell r="O48">
            <v>99.99</v>
          </cell>
          <cell r="P48">
            <v>19.309999999999999</v>
          </cell>
          <cell r="R48">
            <v>19.309999999999999</v>
          </cell>
          <cell r="S48">
            <v>99.99</v>
          </cell>
          <cell r="T48">
            <v>19.309999999999999</v>
          </cell>
        </row>
        <row r="49">
          <cell r="A49">
            <v>54</v>
          </cell>
          <cell r="B49">
            <v>54.078000000000003</v>
          </cell>
          <cell r="C49">
            <v>54</v>
          </cell>
          <cell r="D49">
            <v>999</v>
          </cell>
          <cell r="E49" t="str">
            <v/>
          </cell>
          <cell r="F49">
            <v>54</v>
          </cell>
          <cell r="G49">
            <v>23</v>
          </cell>
          <cell r="H49">
            <v>44</v>
          </cell>
          <cell r="J49">
            <v>78</v>
          </cell>
          <cell r="L49" t="str">
            <v>David KRHOVJÁK</v>
          </cell>
          <cell r="M49" t="str">
            <v>Frýdek - Místek</v>
          </cell>
          <cell r="N49">
            <v>21.09</v>
          </cell>
          <cell r="O49">
            <v>22.21</v>
          </cell>
          <cell r="P49">
            <v>21.09</v>
          </cell>
          <cell r="R49">
            <v>21.09</v>
          </cell>
          <cell r="S49">
            <v>22.21</v>
          </cell>
          <cell r="T49">
            <v>21.09</v>
          </cell>
        </row>
        <row r="50">
          <cell r="A50">
            <v>19</v>
          </cell>
          <cell r="B50">
            <v>19.084</v>
          </cell>
          <cell r="C50">
            <v>19</v>
          </cell>
          <cell r="D50">
            <v>999</v>
          </cell>
          <cell r="E50" t="str">
            <v/>
          </cell>
          <cell r="F50">
            <v>19</v>
          </cell>
          <cell r="G50">
            <v>4</v>
          </cell>
          <cell r="H50">
            <v>45</v>
          </cell>
          <cell r="J50">
            <v>84</v>
          </cell>
          <cell r="L50" t="str">
            <v>Josef BUCHTA</v>
          </cell>
          <cell r="M50" t="str">
            <v>Přerov</v>
          </cell>
          <cell r="N50">
            <v>18.170000000000002</v>
          </cell>
          <cell r="O50">
            <v>17.72</v>
          </cell>
          <cell r="P50">
            <v>17.72</v>
          </cell>
          <cell r="R50">
            <v>18.170000000000002</v>
          </cell>
          <cell r="S50">
            <v>17.72</v>
          </cell>
          <cell r="T50">
            <v>17.72</v>
          </cell>
        </row>
        <row r="51">
          <cell r="A51">
            <v>7</v>
          </cell>
          <cell r="B51">
            <v>7.0940000000000003</v>
          </cell>
          <cell r="C51">
            <v>7</v>
          </cell>
          <cell r="D51">
            <v>7</v>
          </cell>
          <cell r="E51">
            <v>7</v>
          </cell>
          <cell r="F51">
            <v>999</v>
          </cell>
          <cell r="G51" t="str">
            <v/>
          </cell>
          <cell r="H51">
            <v>46</v>
          </cell>
          <cell r="J51">
            <v>94</v>
          </cell>
          <cell r="L51" t="str">
            <v>Petr LANGER</v>
          </cell>
          <cell r="M51" t="str">
            <v>Karviná</v>
          </cell>
          <cell r="N51">
            <v>17</v>
          </cell>
          <cell r="O51">
            <v>16.77</v>
          </cell>
          <cell r="P51">
            <v>16.77</v>
          </cell>
          <cell r="R51">
            <v>17</v>
          </cell>
          <cell r="S51">
            <v>16.77</v>
          </cell>
          <cell r="T51">
            <v>16.77</v>
          </cell>
        </row>
        <row r="52">
          <cell r="A52">
            <v>15</v>
          </cell>
          <cell r="B52">
            <v>15.103</v>
          </cell>
          <cell r="C52">
            <v>15</v>
          </cell>
          <cell r="D52">
            <v>999</v>
          </cell>
          <cell r="E52" t="str">
            <v/>
          </cell>
          <cell r="F52">
            <v>15</v>
          </cell>
          <cell r="G52">
            <v>2</v>
          </cell>
          <cell r="H52">
            <v>47</v>
          </cell>
          <cell r="J52">
            <v>103</v>
          </cell>
          <cell r="L52" t="str">
            <v>Jiří MAREŠ</v>
          </cell>
          <cell r="M52" t="str">
            <v>Olomouc</v>
          </cell>
          <cell r="N52">
            <v>17.72</v>
          </cell>
          <cell r="O52">
            <v>17.399999999999999</v>
          </cell>
          <cell r="P52">
            <v>17.399999999999999</v>
          </cell>
          <cell r="R52">
            <v>17.72</v>
          </cell>
          <cell r="S52">
            <v>17.399999999999999</v>
          </cell>
          <cell r="T52">
            <v>17.399999999999999</v>
          </cell>
        </row>
        <row r="53">
          <cell r="A53">
            <v>63</v>
          </cell>
          <cell r="B53">
            <v>63.113999999999997</v>
          </cell>
          <cell r="C53">
            <v>63</v>
          </cell>
          <cell r="D53">
            <v>63</v>
          </cell>
          <cell r="E53">
            <v>28</v>
          </cell>
          <cell r="F53">
            <v>999</v>
          </cell>
          <cell r="G53" t="str">
            <v/>
          </cell>
          <cell r="H53">
            <v>48</v>
          </cell>
          <cell r="J53">
            <v>114</v>
          </cell>
          <cell r="L53" t="str">
            <v>Pavel KROUPA</v>
          </cell>
          <cell r="M53" t="str">
            <v>Nový Jičín</v>
          </cell>
          <cell r="N53">
            <v>21.56</v>
          </cell>
          <cell r="O53">
            <v>99.99</v>
          </cell>
          <cell r="P53">
            <v>21.56</v>
          </cell>
          <cell r="R53">
            <v>21.56</v>
          </cell>
          <cell r="S53">
            <v>99.99</v>
          </cell>
          <cell r="T53">
            <v>21.56</v>
          </cell>
        </row>
        <row r="54">
          <cell r="A54">
            <v>57</v>
          </cell>
          <cell r="B54">
            <v>57.006</v>
          </cell>
          <cell r="C54">
            <v>57</v>
          </cell>
          <cell r="D54">
            <v>57</v>
          </cell>
          <cell r="E54">
            <v>25</v>
          </cell>
          <cell r="F54">
            <v>999</v>
          </cell>
          <cell r="G54" t="str">
            <v/>
          </cell>
          <cell r="H54">
            <v>49</v>
          </cell>
          <cell r="J54">
            <v>6</v>
          </cell>
          <cell r="L54" t="str">
            <v>Jan MICHL-BERNÁRD</v>
          </cell>
          <cell r="M54" t="str">
            <v>Bruntál</v>
          </cell>
          <cell r="N54">
            <v>99.99</v>
          </cell>
          <cell r="O54">
            <v>21.27</v>
          </cell>
          <cell r="P54">
            <v>21.27</v>
          </cell>
          <cell r="R54">
            <v>99.99</v>
          </cell>
          <cell r="S54">
            <v>21.27</v>
          </cell>
          <cell r="T54">
            <v>21.27</v>
          </cell>
        </row>
        <row r="55">
          <cell r="A55">
            <v>79</v>
          </cell>
          <cell r="B55">
            <v>79.016999999999996</v>
          </cell>
          <cell r="C55">
            <v>79</v>
          </cell>
          <cell r="D55">
            <v>999</v>
          </cell>
          <cell r="E55" t="str">
            <v/>
          </cell>
          <cell r="F55">
            <v>79</v>
          </cell>
          <cell r="G55">
            <v>37</v>
          </cell>
          <cell r="H55">
            <v>50</v>
          </cell>
          <cell r="J55">
            <v>17</v>
          </cell>
          <cell r="L55" t="str">
            <v>Martin DISTLER</v>
          </cell>
          <cell r="M55" t="str">
            <v>Jeseník</v>
          </cell>
          <cell r="N55">
            <v>25.1</v>
          </cell>
          <cell r="O55">
            <v>99.99</v>
          </cell>
          <cell r="P55">
            <v>25.1</v>
          </cell>
          <cell r="R55">
            <v>25.1</v>
          </cell>
          <cell r="S55">
            <v>99.99</v>
          </cell>
          <cell r="T55">
            <v>25.1</v>
          </cell>
        </row>
        <row r="56">
          <cell r="A56">
            <v>47</v>
          </cell>
          <cell r="B56">
            <v>47.03</v>
          </cell>
          <cell r="C56">
            <v>47</v>
          </cell>
          <cell r="D56">
            <v>47</v>
          </cell>
          <cell r="E56">
            <v>23</v>
          </cell>
          <cell r="F56">
            <v>999</v>
          </cell>
          <cell r="G56" t="str">
            <v/>
          </cell>
          <cell r="H56">
            <v>51</v>
          </cell>
          <cell r="J56">
            <v>30</v>
          </cell>
          <cell r="L56" t="str">
            <v>Radomír KUBESA</v>
          </cell>
          <cell r="M56" t="str">
            <v>Opava</v>
          </cell>
          <cell r="N56">
            <v>20.46</v>
          </cell>
          <cell r="O56">
            <v>99.99</v>
          </cell>
          <cell r="P56">
            <v>20.46</v>
          </cell>
          <cell r="R56">
            <v>20.46</v>
          </cell>
          <cell r="S56">
            <v>99.99</v>
          </cell>
          <cell r="T56">
            <v>20.46</v>
          </cell>
        </row>
        <row r="57">
          <cell r="A57">
            <v>49</v>
          </cell>
          <cell r="B57">
            <v>49.036000000000001</v>
          </cell>
          <cell r="C57">
            <v>49</v>
          </cell>
          <cell r="D57">
            <v>999</v>
          </cell>
          <cell r="E57" t="str">
            <v/>
          </cell>
          <cell r="F57">
            <v>49</v>
          </cell>
          <cell r="G57">
            <v>19</v>
          </cell>
          <cell r="H57">
            <v>52</v>
          </cell>
          <cell r="J57">
            <v>36</v>
          </cell>
          <cell r="L57" t="str">
            <v>David OCHMAN</v>
          </cell>
          <cell r="M57" t="str">
            <v>Prostějov</v>
          </cell>
          <cell r="N57">
            <v>20.55</v>
          </cell>
          <cell r="O57">
            <v>99.99</v>
          </cell>
          <cell r="P57">
            <v>20.55</v>
          </cell>
          <cell r="R57">
            <v>20.55</v>
          </cell>
          <cell r="S57">
            <v>99.99</v>
          </cell>
          <cell r="T57">
            <v>20.55</v>
          </cell>
        </row>
        <row r="58">
          <cell r="A58">
            <v>1</v>
          </cell>
          <cell r="B58">
            <v>1.046</v>
          </cell>
          <cell r="C58">
            <v>1</v>
          </cell>
          <cell r="D58">
            <v>1</v>
          </cell>
          <cell r="E58">
            <v>1</v>
          </cell>
          <cell r="F58">
            <v>999</v>
          </cell>
          <cell r="G58" t="str">
            <v/>
          </cell>
          <cell r="H58">
            <v>53</v>
          </cell>
          <cell r="J58">
            <v>46</v>
          </cell>
          <cell r="L58" t="str">
            <v>Jakub ARVAI</v>
          </cell>
          <cell r="M58" t="str">
            <v>Ostrava</v>
          </cell>
          <cell r="N58">
            <v>16.59</v>
          </cell>
          <cell r="O58">
            <v>15.87</v>
          </cell>
          <cell r="P58">
            <v>15.87</v>
          </cell>
          <cell r="R58">
            <v>16.59</v>
          </cell>
          <cell r="S58">
            <v>15.87</v>
          </cell>
          <cell r="T58">
            <v>15.87</v>
          </cell>
        </row>
        <row r="59">
          <cell r="A59">
            <v>16</v>
          </cell>
          <cell r="B59">
            <v>16.055</v>
          </cell>
          <cell r="C59">
            <v>16</v>
          </cell>
          <cell r="D59">
            <v>999</v>
          </cell>
          <cell r="E59" t="str">
            <v/>
          </cell>
          <cell r="H59">
            <v>54</v>
          </cell>
          <cell r="J59">
            <v>55</v>
          </cell>
          <cell r="L59" t="str">
            <v>Dávid KALUŽNIK</v>
          </cell>
          <cell r="M59" t="str">
            <v>G4S Fire Services</v>
          </cell>
          <cell r="N59">
            <v>99.99</v>
          </cell>
          <cell r="O59">
            <v>17.440000000000001</v>
          </cell>
          <cell r="P59">
            <v>17.440000000000001</v>
          </cell>
          <cell r="R59">
            <v>99.99</v>
          </cell>
          <cell r="S59">
            <v>17.440000000000001</v>
          </cell>
          <cell r="T59">
            <v>17.440000000000001</v>
          </cell>
        </row>
        <row r="60">
          <cell r="A60">
            <v>103</v>
          </cell>
          <cell r="B60">
            <v>120.066</v>
          </cell>
          <cell r="C60">
            <v>120</v>
          </cell>
          <cell r="D60">
            <v>999</v>
          </cell>
          <cell r="E60" t="str">
            <v/>
          </cell>
          <cell r="F60">
            <v>120</v>
          </cell>
          <cell r="G60">
            <v>40</v>
          </cell>
          <cell r="H60">
            <v>55</v>
          </cell>
          <cell r="J60">
            <v>66</v>
          </cell>
          <cell r="L60" t="str">
            <v>Tomáš HRDLIČKA</v>
          </cell>
          <cell r="M60" t="str">
            <v>Šumperk</v>
          </cell>
          <cell r="N60">
            <v>99.99</v>
          </cell>
          <cell r="O60">
            <v>99.99</v>
          </cell>
          <cell r="P60">
            <v>99.99</v>
          </cell>
          <cell r="R60">
            <v>99.99</v>
          </cell>
          <cell r="S60">
            <v>99.99</v>
          </cell>
          <cell r="T60">
            <v>99.99</v>
          </cell>
        </row>
        <row r="61">
          <cell r="A61">
            <v>74</v>
          </cell>
          <cell r="B61">
            <v>74.075000000000003</v>
          </cell>
          <cell r="C61">
            <v>74</v>
          </cell>
          <cell r="D61">
            <v>999</v>
          </cell>
          <cell r="E61" t="str">
            <v/>
          </cell>
          <cell r="F61">
            <v>74</v>
          </cell>
          <cell r="G61">
            <v>34</v>
          </cell>
          <cell r="H61">
            <v>56</v>
          </cell>
          <cell r="J61">
            <v>75</v>
          </cell>
          <cell r="L61" t="str">
            <v>Petr ČEČOTKA</v>
          </cell>
          <cell r="M61" t="str">
            <v>Frýdek - Místek</v>
          </cell>
          <cell r="N61">
            <v>23.67</v>
          </cell>
          <cell r="O61">
            <v>99.99</v>
          </cell>
          <cell r="P61">
            <v>23.67</v>
          </cell>
          <cell r="R61">
            <v>23.67</v>
          </cell>
          <cell r="S61">
            <v>99.99</v>
          </cell>
          <cell r="T61">
            <v>23.67</v>
          </cell>
        </row>
        <row r="62">
          <cell r="A62">
            <v>66</v>
          </cell>
          <cell r="B62">
            <v>66.084999999999994</v>
          </cell>
          <cell r="C62">
            <v>66</v>
          </cell>
          <cell r="D62">
            <v>999</v>
          </cell>
          <cell r="E62" t="str">
            <v/>
          </cell>
          <cell r="F62">
            <v>66</v>
          </cell>
          <cell r="G62">
            <v>30</v>
          </cell>
          <cell r="H62">
            <v>57</v>
          </cell>
          <cell r="J62">
            <v>85</v>
          </cell>
          <cell r="L62" t="str">
            <v>Marek BIA</v>
          </cell>
          <cell r="M62" t="str">
            <v>Přerov</v>
          </cell>
          <cell r="N62">
            <v>99.99</v>
          </cell>
          <cell r="O62">
            <v>21.97</v>
          </cell>
          <cell r="P62">
            <v>21.97</v>
          </cell>
          <cell r="R62">
            <v>99.99</v>
          </cell>
          <cell r="S62">
            <v>21.97</v>
          </cell>
          <cell r="T62">
            <v>21.97</v>
          </cell>
        </row>
        <row r="63">
          <cell r="A63">
            <v>8</v>
          </cell>
          <cell r="B63">
            <v>8.0950000000000006</v>
          </cell>
          <cell r="C63">
            <v>8</v>
          </cell>
          <cell r="D63">
            <v>8</v>
          </cell>
          <cell r="E63">
            <v>8</v>
          </cell>
          <cell r="F63">
            <v>999</v>
          </cell>
          <cell r="G63" t="str">
            <v/>
          </cell>
          <cell r="H63">
            <v>58</v>
          </cell>
          <cell r="J63">
            <v>95</v>
          </cell>
          <cell r="L63" t="str">
            <v>Šimon KUDRNA</v>
          </cell>
          <cell r="M63" t="str">
            <v>Karviná</v>
          </cell>
          <cell r="N63">
            <v>17.02</v>
          </cell>
          <cell r="O63">
            <v>16.8</v>
          </cell>
          <cell r="P63">
            <v>16.8</v>
          </cell>
          <cell r="R63">
            <v>17.02</v>
          </cell>
          <cell r="S63">
            <v>16.8</v>
          </cell>
          <cell r="T63">
            <v>16.8</v>
          </cell>
        </row>
        <row r="64">
          <cell r="A64">
            <v>29</v>
          </cell>
          <cell r="B64">
            <v>29.105</v>
          </cell>
          <cell r="C64">
            <v>29</v>
          </cell>
          <cell r="D64">
            <v>999</v>
          </cell>
          <cell r="E64" t="str">
            <v/>
          </cell>
          <cell r="F64">
            <v>29</v>
          </cell>
          <cell r="G64">
            <v>10</v>
          </cell>
          <cell r="H64">
            <v>59</v>
          </cell>
          <cell r="J64">
            <v>105</v>
          </cell>
          <cell r="L64" t="str">
            <v>Jaroslav NAVRÁTIL</v>
          </cell>
          <cell r="M64" t="str">
            <v>Olomouc</v>
          </cell>
          <cell r="N64">
            <v>19.399999999999999</v>
          </cell>
          <cell r="O64">
            <v>18.84</v>
          </cell>
          <cell r="P64">
            <v>18.84</v>
          </cell>
          <cell r="R64">
            <v>19.399999999999999</v>
          </cell>
          <cell r="S64">
            <v>18.84</v>
          </cell>
          <cell r="T64">
            <v>18.84</v>
          </cell>
        </row>
        <row r="65">
          <cell r="A65">
            <v>61</v>
          </cell>
          <cell r="B65">
            <v>61.115000000000002</v>
          </cell>
          <cell r="C65">
            <v>61</v>
          </cell>
          <cell r="D65">
            <v>61</v>
          </cell>
          <cell r="E65">
            <v>27</v>
          </cell>
          <cell r="F65">
            <v>999</v>
          </cell>
          <cell r="G65" t="str">
            <v/>
          </cell>
          <cell r="H65">
            <v>60</v>
          </cell>
          <cell r="J65">
            <v>115</v>
          </cell>
          <cell r="L65" t="str">
            <v>Pavel ŽÍDEK</v>
          </cell>
          <cell r="M65" t="str">
            <v>Nový Jičín</v>
          </cell>
          <cell r="N65">
            <v>21.46</v>
          </cell>
          <cell r="O65">
            <v>22.73</v>
          </cell>
          <cell r="P65">
            <v>21.46</v>
          </cell>
          <cell r="R65">
            <v>21.46</v>
          </cell>
          <cell r="S65">
            <v>22.73</v>
          </cell>
          <cell r="T65">
            <v>21.46</v>
          </cell>
        </row>
        <row r="66">
          <cell r="A66">
            <v>72</v>
          </cell>
          <cell r="B66">
            <v>72.007999999999996</v>
          </cell>
          <cell r="C66">
            <v>72</v>
          </cell>
          <cell r="D66">
            <v>72</v>
          </cell>
          <cell r="E66">
            <v>33</v>
          </cell>
          <cell r="F66">
            <v>999</v>
          </cell>
          <cell r="G66" t="str">
            <v/>
          </cell>
          <cell r="H66">
            <v>61</v>
          </cell>
          <cell r="J66">
            <v>8</v>
          </cell>
          <cell r="L66" t="str">
            <v>Květoslav SMRŽ</v>
          </cell>
          <cell r="M66" t="str">
            <v>Bruntál</v>
          </cell>
          <cell r="N66">
            <v>24.58</v>
          </cell>
          <cell r="O66">
            <v>23.32</v>
          </cell>
          <cell r="P66">
            <v>23.32</v>
          </cell>
          <cell r="R66">
            <v>24.58</v>
          </cell>
          <cell r="S66">
            <v>23.32</v>
          </cell>
          <cell r="T66">
            <v>23.32</v>
          </cell>
        </row>
        <row r="67">
          <cell r="A67">
            <v>90</v>
          </cell>
          <cell r="B67">
            <v>120.01900000000001</v>
          </cell>
          <cell r="C67">
            <v>120</v>
          </cell>
          <cell r="D67">
            <v>999</v>
          </cell>
          <cell r="E67" t="str">
            <v/>
          </cell>
          <cell r="F67">
            <v>120</v>
          </cell>
          <cell r="G67">
            <v>40</v>
          </cell>
          <cell r="H67">
            <v>62</v>
          </cell>
          <cell r="J67">
            <v>19</v>
          </cell>
          <cell r="L67" t="str">
            <v>Daniel GREŠÁK</v>
          </cell>
          <cell r="M67" t="str">
            <v>Jeseník</v>
          </cell>
          <cell r="N67">
            <v>99.99</v>
          </cell>
          <cell r="O67">
            <v>99.99</v>
          </cell>
          <cell r="P67">
            <v>99.99</v>
          </cell>
          <cell r="R67">
            <v>99.99</v>
          </cell>
          <cell r="S67">
            <v>99.99</v>
          </cell>
          <cell r="T67">
            <v>99.99</v>
          </cell>
        </row>
        <row r="68">
          <cell r="A68">
            <v>69</v>
          </cell>
          <cell r="B68">
            <v>69.024000000000001</v>
          </cell>
          <cell r="C68">
            <v>69</v>
          </cell>
          <cell r="D68">
            <v>69</v>
          </cell>
          <cell r="E68">
            <v>31</v>
          </cell>
          <cell r="F68">
            <v>999</v>
          </cell>
          <cell r="G68" t="str">
            <v/>
          </cell>
          <cell r="H68">
            <v>63</v>
          </cell>
          <cell r="J68">
            <v>24</v>
          </cell>
          <cell r="L68" t="str">
            <v>Jan ČERNÝ</v>
          </cell>
          <cell r="M68" t="str">
            <v>Opava</v>
          </cell>
          <cell r="N68">
            <v>22.95</v>
          </cell>
          <cell r="O68">
            <v>22.51</v>
          </cell>
          <cell r="P68">
            <v>22.51</v>
          </cell>
          <cell r="R68">
            <v>22.95</v>
          </cell>
          <cell r="S68">
            <v>22.51</v>
          </cell>
          <cell r="T68">
            <v>22.51</v>
          </cell>
        </row>
        <row r="69">
          <cell r="A69">
            <v>95</v>
          </cell>
          <cell r="B69">
            <v>120.038</v>
          </cell>
          <cell r="C69">
            <v>120</v>
          </cell>
          <cell r="D69">
            <v>999</v>
          </cell>
          <cell r="E69" t="str">
            <v/>
          </cell>
          <cell r="F69">
            <v>120</v>
          </cell>
          <cell r="G69">
            <v>40</v>
          </cell>
          <cell r="H69">
            <v>64</v>
          </cell>
          <cell r="J69">
            <v>38</v>
          </cell>
          <cell r="L69" t="str">
            <v>David ŠTEFEK</v>
          </cell>
          <cell r="M69" t="str">
            <v>Prostějov</v>
          </cell>
          <cell r="N69">
            <v>99.99</v>
          </cell>
          <cell r="O69">
            <v>99.99</v>
          </cell>
          <cell r="P69">
            <v>99.99</v>
          </cell>
          <cell r="R69">
            <v>99.99</v>
          </cell>
          <cell r="S69">
            <v>99.99</v>
          </cell>
          <cell r="T69">
            <v>99.99</v>
          </cell>
        </row>
        <row r="70">
          <cell r="A70">
            <v>3</v>
          </cell>
          <cell r="B70">
            <v>3.0449999999999999</v>
          </cell>
          <cell r="C70">
            <v>3</v>
          </cell>
          <cell r="D70">
            <v>3</v>
          </cell>
          <cell r="E70">
            <v>3</v>
          </cell>
          <cell r="F70">
            <v>999</v>
          </cell>
          <cell r="G70" t="str">
            <v/>
          </cell>
          <cell r="H70">
            <v>65</v>
          </cell>
          <cell r="J70">
            <v>45</v>
          </cell>
          <cell r="L70" t="str">
            <v>David DOPIRÁK</v>
          </cell>
          <cell r="M70" t="str">
            <v>Ostrava</v>
          </cell>
          <cell r="N70">
            <v>16.72</v>
          </cell>
          <cell r="O70">
            <v>16.260000000000002</v>
          </cell>
          <cell r="P70">
            <v>16.260000000000002</v>
          </cell>
          <cell r="R70">
            <v>16.72</v>
          </cell>
          <cell r="S70">
            <v>16.260000000000002</v>
          </cell>
          <cell r="T70">
            <v>16.260000000000002</v>
          </cell>
        </row>
        <row r="71">
          <cell r="A71">
            <v>35</v>
          </cell>
          <cell r="B71">
            <v>35.055999999999997</v>
          </cell>
          <cell r="C71">
            <v>35</v>
          </cell>
          <cell r="D71">
            <v>999</v>
          </cell>
          <cell r="E71" t="str">
            <v/>
          </cell>
          <cell r="H71">
            <v>66</v>
          </cell>
          <cell r="J71">
            <v>56</v>
          </cell>
          <cell r="L71" t="str">
            <v>Marián TÓTH</v>
          </cell>
          <cell r="M71" t="str">
            <v>G4S Fire Services</v>
          </cell>
          <cell r="N71">
            <v>19.32</v>
          </cell>
          <cell r="O71">
            <v>99.99</v>
          </cell>
          <cell r="P71">
            <v>19.32</v>
          </cell>
          <cell r="R71">
            <v>19.32</v>
          </cell>
          <cell r="S71">
            <v>99.99</v>
          </cell>
          <cell r="T71">
            <v>19.32</v>
          </cell>
        </row>
        <row r="72">
          <cell r="A72">
            <v>41</v>
          </cell>
          <cell r="B72">
            <v>41.067</v>
          </cell>
          <cell r="C72">
            <v>41</v>
          </cell>
          <cell r="D72">
            <v>999</v>
          </cell>
          <cell r="E72" t="str">
            <v/>
          </cell>
          <cell r="F72">
            <v>41</v>
          </cell>
          <cell r="G72">
            <v>15</v>
          </cell>
          <cell r="H72">
            <v>67</v>
          </cell>
          <cell r="J72">
            <v>67</v>
          </cell>
          <cell r="L72" t="str">
            <v>Ondřej HÝBL</v>
          </cell>
          <cell r="M72" t="str">
            <v>Šumperk</v>
          </cell>
          <cell r="N72">
            <v>19.72</v>
          </cell>
          <cell r="O72">
            <v>99.99</v>
          </cell>
          <cell r="P72">
            <v>19.72</v>
          </cell>
          <cell r="R72">
            <v>19.72</v>
          </cell>
          <cell r="S72">
            <v>99.99</v>
          </cell>
          <cell r="T72">
            <v>19.72</v>
          </cell>
        </row>
        <row r="73">
          <cell r="A73">
            <v>64</v>
          </cell>
          <cell r="B73">
            <v>64.076999999999998</v>
          </cell>
          <cell r="C73">
            <v>64</v>
          </cell>
          <cell r="D73">
            <v>999</v>
          </cell>
          <cell r="E73" t="str">
            <v/>
          </cell>
          <cell r="F73">
            <v>64</v>
          </cell>
          <cell r="G73">
            <v>29</v>
          </cell>
          <cell r="H73">
            <v>68</v>
          </cell>
          <cell r="J73">
            <v>77</v>
          </cell>
          <cell r="L73" t="str">
            <v>Pavel VONDRÁČEK</v>
          </cell>
          <cell r="M73" t="str">
            <v>Frýdek - Místek</v>
          </cell>
          <cell r="N73">
            <v>21.61</v>
          </cell>
          <cell r="O73">
            <v>22.22</v>
          </cell>
          <cell r="P73">
            <v>21.61</v>
          </cell>
          <cell r="R73">
            <v>21.61</v>
          </cell>
          <cell r="S73">
            <v>22.22</v>
          </cell>
          <cell r="T73">
            <v>21.61</v>
          </cell>
        </row>
        <row r="74">
          <cell r="A74">
            <v>24</v>
          </cell>
          <cell r="B74">
            <v>24.085999999999999</v>
          </cell>
          <cell r="C74">
            <v>24</v>
          </cell>
          <cell r="D74">
            <v>999</v>
          </cell>
          <cell r="E74" t="str">
            <v/>
          </cell>
          <cell r="F74">
            <v>24</v>
          </cell>
          <cell r="G74">
            <v>6</v>
          </cell>
          <cell r="H74">
            <v>69</v>
          </cell>
          <cell r="J74">
            <v>86</v>
          </cell>
          <cell r="L74" t="str">
            <v>Pavel BERNHAUER</v>
          </cell>
          <cell r="M74" t="str">
            <v>Přerov</v>
          </cell>
          <cell r="N74">
            <v>18.510000000000002</v>
          </cell>
          <cell r="O74">
            <v>18.350000000000001</v>
          </cell>
          <cell r="P74">
            <v>18.350000000000001</v>
          </cell>
          <cell r="R74">
            <v>18.510000000000002</v>
          </cell>
          <cell r="S74">
            <v>18.350000000000001</v>
          </cell>
          <cell r="T74">
            <v>18.350000000000001</v>
          </cell>
        </row>
        <row r="75">
          <cell r="A75">
            <v>112</v>
          </cell>
          <cell r="B75">
            <v>120.096</v>
          </cell>
          <cell r="C75">
            <v>120</v>
          </cell>
          <cell r="D75">
            <v>120</v>
          </cell>
          <cell r="E75">
            <v>37</v>
          </cell>
          <cell r="F75">
            <v>999</v>
          </cell>
          <cell r="G75" t="str">
            <v/>
          </cell>
          <cell r="H75">
            <v>70</v>
          </cell>
          <cell r="J75">
            <v>96</v>
          </cell>
          <cell r="L75" t="str">
            <v>Adam HRBÁČ</v>
          </cell>
          <cell r="M75" t="str">
            <v>Karviná</v>
          </cell>
          <cell r="N75">
            <v>99.99</v>
          </cell>
          <cell r="O75">
            <v>99.99</v>
          </cell>
          <cell r="P75">
            <v>99.99</v>
          </cell>
          <cell r="R75">
            <v>99.99</v>
          </cell>
          <cell r="S75">
            <v>99.99</v>
          </cell>
          <cell r="T75">
            <v>99.99</v>
          </cell>
        </row>
        <row r="76">
          <cell r="A76">
            <v>26</v>
          </cell>
          <cell r="B76">
            <v>26.106000000000002</v>
          </cell>
          <cell r="C76">
            <v>26</v>
          </cell>
          <cell r="D76">
            <v>999</v>
          </cell>
          <cell r="E76" t="str">
            <v/>
          </cell>
          <cell r="F76">
            <v>26</v>
          </cell>
          <cell r="G76">
            <v>8</v>
          </cell>
          <cell r="H76">
            <v>71</v>
          </cell>
          <cell r="J76">
            <v>106</v>
          </cell>
          <cell r="L76" t="str">
            <v>Petr NAVRÁTIL</v>
          </cell>
          <cell r="M76" t="str">
            <v>Olomouc</v>
          </cell>
          <cell r="N76">
            <v>18.62</v>
          </cell>
          <cell r="O76">
            <v>99.99</v>
          </cell>
          <cell r="P76">
            <v>18.62</v>
          </cell>
          <cell r="R76">
            <v>18.62</v>
          </cell>
          <cell r="S76">
            <v>99.99</v>
          </cell>
          <cell r="T76">
            <v>18.62</v>
          </cell>
        </row>
        <row r="77">
          <cell r="A77">
            <v>59</v>
          </cell>
          <cell r="B77">
            <v>59.116</v>
          </cell>
          <cell r="C77">
            <v>59</v>
          </cell>
          <cell r="D77">
            <v>59</v>
          </cell>
          <cell r="E77">
            <v>26</v>
          </cell>
          <cell r="F77">
            <v>999</v>
          </cell>
          <cell r="G77" t="str">
            <v/>
          </cell>
          <cell r="H77">
            <v>72</v>
          </cell>
          <cell r="J77">
            <v>116</v>
          </cell>
          <cell r="L77" t="str">
            <v>Lukáš JELŠÍK</v>
          </cell>
          <cell r="M77" t="str">
            <v>Nový Jičín</v>
          </cell>
          <cell r="N77">
            <v>22.16</v>
          </cell>
          <cell r="O77">
            <v>21.34</v>
          </cell>
          <cell r="P77">
            <v>21.34</v>
          </cell>
          <cell r="R77">
            <v>22.16</v>
          </cell>
          <cell r="S77">
            <v>21.34</v>
          </cell>
          <cell r="T77">
            <v>21.34</v>
          </cell>
        </row>
        <row r="78">
          <cell r="A78">
            <v>67</v>
          </cell>
          <cell r="B78">
            <v>67.009</v>
          </cell>
          <cell r="C78">
            <v>67</v>
          </cell>
          <cell r="D78">
            <v>67</v>
          </cell>
          <cell r="E78">
            <v>30</v>
          </cell>
          <cell r="F78">
            <v>999</v>
          </cell>
          <cell r="G78" t="str">
            <v/>
          </cell>
          <cell r="H78">
            <v>73</v>
          </cell>
          <cell r="J78">
            <v>9</v>
          </cell>
          <cell r="L78" t="str">
            <v>Roman ŠIMEK</v>
          </cell>
          <cell r="M78" t="str">
            <v>Bruntál</v>
          </cell>
          <cell r="N78">
            <v>22.14</v>
          </cell>
          <cell r="O78">
            <v>99.99</v>
          </cell>
          <cell r="P78">
            <v>22.14</v>
          </cell>
          <cell r="R78">
            <v>22.14</v>
          </cell>
          <cell r="S78">
            <v>99.99</v>
          </cell>
          <cell r="T78">
            <v>22.14</v>
          </cell>
        </row>
        <row r="79">
          <cell r="A79">
            <v>82</v>
          </cell>
          <cell r="B79">
            <v>82.02</v>
          </cell>
          <cell r="C79">
            <v>82</v>
          </cell>
          <cell r="D79">
            <v>999</v>
          </cell>
          <cell r="E79" t="str">
            <v/>
          </cell>
          <cell r="F79">
            <v>82</v>
          </cell>
          <cell r="G79">
            <v>39</v>
          </cell>
          <cell r="H79">
            <v>74</v>
          </cell>
          <cell r="J79">
            <v>20</v>
          </cell>
          <cell r="L79" t="str">
            <v>Martin SUROVÝCH</v>
          </cell>
          <cell r="M79" t="str">
            <v>Jeseník</v>
          </cell>
          <cell r="N79">
            <v>28.03</v>
          </cell>
          <cell r="O79">
            <v>99.99</v>
          </cell>
          <cell r="P79">
            <v>28.03</v>
          </cell>
          <cell r="R79">
            <v>28.03</v>
          </cell>
          <cell r="S79">
            <v>99.99</v>
          </cell>
          <cell r="T79">
            <v>28.03</v>
          </cell>
        </row>
        <row r="80">
          <cell r="A80">
            <v>81</v>
          </cell>
          <cell r="B80">
            <v>81.025000000000006</v>
          </cell>
          <cell r="C80">
            <v>81</v>
          </cell>
          <cell r="D80">
            <v>81</v>
          </cell>
          <cell r="E80">
            <v>36</v>
          </cell>
          <cell r="F80">
            <v>999</v>
          </cell>
          <cell r="G80" t="str">
            <v/>
          </cell>
          <cell r="H80">
            <v>75</v>
          </cell>
          <cell r="J80">
            <v>25</v>
          </cell>
          <cell r="L80" t="str">
            <v>Jan POTEPA</v>
          </cell>
          <cell r="M80" t="str">
            <v>Opava</v>
          </cell>
          <cell r="N80">
            <v>99.99</v>
          </cell>
          <cell r="O80">
            <v>27.07</v>
          </cell>
          <cell r="P80">
            <v>27.07</v>
          </cell>
          <cell r="R80">
            <v>99.99</v>
          </cell>
          <cell r="S80">
            <v>27.07</v>
          </cell>
          <cell r="T80">
            <v>27.07</v>
          </cell>
        </row>
        <row r="81">
          <cell r="A81">
            <v>40</v>
          </cell>
          <cell r="B81">
            <v>40.039000000000001</v>
          </cell>
          <cell r="C81">
            <v>40</v>
          </cell>
          <cell r="D81">
            <v>999</v>
          </cell>
          <cell r="E81" t="str">
            <v/>
          </cell>
          <cell r="F81">
            <v>40</v>
          </cell>
          <cell r="G81">
            <v>14</v>
          </cell>
          <cell r="H81">
            <v>76</v>
          </cell>
          <cell r="J81">
            <v>39</v>
          </cell>
          <cell r="L81" t="str">
            <v>Tomáš KOUTNÝ</v>
          </cell>
          <cell r="M81" t="str">
            <v>Prostějov</v>
          </cell>
          <cell r="N81">
            <v>19.649999999999999</v>
          </cell>
          <cell r="O81">
            <v>99.99</v>
          </cell>
          <cell r="P81">
            <v>19.649999999999999</v>
          </cell>
          <cell r="R81">
            <v>19.649999999999999</v>
          </cell>
          <cell r="S81">
            <v>99.99</v>
          </cell>
          <cell r="T81">
            <v>19.649999999999999</v>
          </cell>
        </row>
        <row r="82">
          <cell r="A82">
            <v>2</v>
          </cell>
          <cell r="B82">
            <v>2.0470000000000002</v>
          </cell>
          <cell r="C82">
            <v>2</v>
          </cell>
          <cell r="D82">
            <v>2</v>
          </cell>
          <cell r="E82">
            <v>2</v>
          </cell>
          <cell r="F82">
            <v>999</v>
          </cell>
          <cell r="G82" t="str">
            <v/>
          </cell>
          <cell r="H82">
            <v>77</v>
          </cell>
          <cell r="J82">
            <v>47</v>
          </cell>
          <cell r="L82" t="str">
            <v>Pavel KRPEC</v>
          </cell>
          <cell r="M82" t="str">
            <v>Ostrava</v>
          </cell>
          <cell r="N82">
            <v>18.420000000000002</v>
          </cell>
          <cell r="O82">
            <v>15.95</v>
          </cell>
          <cell r="P82">
            <v>15.95</v>
          </cell>
          <cell r="R82">
            <v>18.420000000000002</v>
          </cell>
          <cell r="S82">
            <v>15.95</v>
          </cell>
          <cell r="T82">
            <v>15.95</v>
          </cell>
        </row>
        <row r="83">
          <cell r="A83">
            <v>14</v>
          </cell>
          <cell r="B83">
            <v>14.057</v>
          </cell>
          <cell r="C83">
            <v>14</v>
          </cell>
          <cell r="D83">
            <v>999</v>
          </cell>
          <cell r="E83" t="str">
            <v/>
          </cell>
          <cell r="H83">
            <v>78</v>
          </cell>
          <cell r="J83">
            <v>57</v>
          </cell>
          <cell r="L83" t="str">
            <v>Štefan NEUVIRTH</v>
          </cell>
          <cell r="M83" t="str">
            <v>G4S Fire Services</v>
          </cell>
          <cell r="N83">
            <v>17.29</v>
          </cell>
          <cell r="O83">
            <v>99.99</v>
          </cell>
          <cell r="P83">
            <v>17.29</v>
          </cell>
          <cell r="R83">
            <v>17.29</v>
          </cell>
          <cell r="S83">
            <v>99.99</v>
          </cell>
          <cell r="T83">
            <v>17.29</v>
          </cell>
        </row>
        <row r="84">
          <cell r="A84">
            <v>52</v>
          </cell>
          <cell r="B84">
            <v>52.067999999999998</v>
          </cell>
          <cell r="C84">
            <v>52</v>
          </cell>
          <cell r="D84">
            <v>999</v>
          </cell>
          <cell r="E84" t="str">
            <v/>
          </cell>
          <cell r="F84">
            <v>52</v>
          </cell>
          <cell r="G84">
            <v>21</v>
          </cell>
          <cell r="H84">
            <v>79</v>
          </cell>
          <cell r="J84">
            <v>68</v>
          </cell>
          <cell r="L84" t="str">
            <v>Vítězslav RESNER</v>
          </cell>
          <cell r="M84" t="str">
            <v>Šumperk</v>
          </cell>
          <cell r="N84">
            <v>20.95</v>
          </cell>
          <cell r="O84">
            <v>99.99</v>
          </cell>
          <cell r="P84">
            <v>20.95</v>
          </cell>
          <cell r="R84">
            <v>20.95</v>
          </cell>
          <cell r="S84">
            <v>99.99</v>
          </cell>
          <cell r="T84">
            <v>20.95</v>
          </cell>
        </row>
        <row r="85">
          <cell r="A85">
            <v>106</v>
          </cell>
          <cell r="B85">
            <v>120.074</v>
          </cell>
          <cell r="C85">
            <v>120</v>
          </cell>
          <cell r="D85">
            <v>999</v>
          </cell>
          <cell r="E85" t="str">
            <v/>
          </cell>
          <cell r="F85">
            <v>120</v>
          </cell>
          <cell r="G85">
            <v>40</v>
          </cell>
          <cell r="H85">
            <v>80</v>
          </cell>
          <cell r="J85">
            <v>74</v>
          </cell>
          <cell r="L85" t="str">
            <v>Patrik KAROL</v>
          </cell>
          <cell r="M85" t="str">
            <v>Frýdek - Místek</v>
          </cell>
          <cell r="N85">
            <v>99.99</v>
          </cell>
          <cell r="O85">
            <v>99.99</v>
          </cell>
          <cell r="P85">
            <v>99.99</v>
          </cell>
          <cell r="R85">
            <v>99.99</v>
          </cell>
          <cell r="S85">
            <v>99.99</v>
          </cell>
          <cell r="T85">
            <v>99.99</v>
          </cell>
        </row>
        <row r="86">
          <cell r="A86">
            <v>109</v>
          </cell>
          <cell r="B86">
            <v>120.087</v>
          </cell>
          <cell r="C86">
            <v>120</v>
          </cell>
          <cell r="D86">
            <v>999</v>
          </cell>
          <cell r="E86" t="str">
            <v/>
          </cell>
          <cell r="F86">
            <v>120</v>
          </cell>
          <cell r="G86">
            <v>40</v>
          </cell>
          <cell r="H86">
            <v>81</v>
          </cell>
          <cell r="J86">
            <v>87</v>
          </cell>
          <cell r="L86" t="str">
            <v>Zdeněk NAVRÁTIL</v>
          </cell>
          <cell r="M86" t="str">
            <v>Přerov</v>
          </cell>
          <cell r="N86">
            <v>99.99</v>
          </cell>
          <cell r="O86">
            <v>99.99</v>
          </cell>
          <cell r="P86">
            <v>99.99</v>
          </cell>
          <cell r="R86">
            <v>99.99</v>
          </cell>
          <cell r="S86">
            <v>99.99</v>
          </cell>
          <cell r="T86">
            <v>99.99</v>
          </cell>
        </row>
        <row r="87">
          <cell r="A87">
            <v>12</v>
          </cell>
          <cell r="B87">
            <v>12.097</v>
          </cell>
          <cell r="C87">
            <v>12</v>
          </cell>
          <cell r="D87">
            <v>12</v>
          </cell>
          <cell r="E87">
            <v>11</v>
          </cell>
          <cell r="F87">
            <v>999</v>
          </cell>
          <cell r="G87" t="str">
            <v/>
          </cell>
          <cell r="H87">
            <v>82</v>
          </cell>
          <cell r="J87">
            <v>97</v>
          </cell>
          <cell r="L87" t="str">
            <v>Jiří MOTYKA</v>
          </cell>
          <cell r="M87" t="str">
            <v>Karviná</v>
          </cell>
          <cell r="N87">
            <v>17.41</v>
          </cell>
          <cell r="O87">
            <v>17.079999999999998</v>
          </cell>
          <cell r="P87">
            <v>17.079999999999998</v>
          </cell>
          <cell r="R87">
            <v>17.41</v>
          </cell>
          <cell r="S87">
            <v>17.079999999999998</v>
          </cell>
          <cell r="T87">
            <v>17.079999999999998</v>
          </cell>
        </row>
        <row r="88">
          <cell r="A88">
            <v>116</v>
          </cell>
          <cell r="B88">
            <v>120.108</v>
          </cell>
          <cell r="C88">
            <v>120</v>
          </cell>
          <cell r="D88">
            <v>999</v>
          </cell>
          <cell r="E88" t="str">
            <v/>
          </cell>
          <cell r="F88">
            <v>120</v>
          </cell>
          <cell r="G88">
            <v>40</v>
          </cell>
          <cell r="H88">
            <v>83</v>
          </cell>
          <cell r="J88">
            <v>108</v>
          </cell>
          <cell r="L88" t="str">
            <v>Josef SKALKA</v>
          </cell>
          <cell r="M88" t="str">
            <v>Olomouc</v>
          </cell>
          <cell r="N88">
            <v>99.99</v>
          </cell>
          <cell r="O88">
            <v>99.99</v>
          </cell>
          <cell r="P88">
            <v>99.99</v>
          </cell>
          <cell r="R88">
            <v>99.99</v>
          </cell>
          <cell r="S88">
            <v>99.99</v>
          </cell>
          <cell r="T88">
            <v>99.99</v>
          </cell>
        </row>
        <row r="89">
          <cell r="A89">
            <v>43</v>
          </cell>
          <cell r="B89">
            <v>43.118000000000002</v>
          </cell>
          <cell r="C89">
            <v>43</v>
          </cell>
          <cell r="D89">
            <v>43</v>
          </cell>
          <cell r="E89">
            <v>21</v>
          </cell>
          <cell r="F89">
            <v>999</v>
          </cell>
          <cell r="G89" t="str">
            <v/>
          </cell>
          <cell r="H89">
            <v>84</v>
          </cell>
          <cell r="J89">
            <v>118</v>
          </cell>
          <cell r="L89" t="str">
            <v>Tomáš VYKYDAL</v>
          </cell>
          <cell r="M89" t="str">
            <v>Nový Jičín</v>
          </cell>
          <cell r="N89">
            <v>20.46</v>
          </cell>
          <cell r="O89">
            <v>20.010000000000002</v>
          </cell>
          <cell r="P89">
            <v>20.010000000000002</v>
          </cell>
          <cell r="R89">
            <v>20.46</v>
          </cell>
          <cell r="S89">
            <v>20.010000000000002</v>
          </cell>
          <cell r="T89">
            <v>20.010000000000002</v>
          </cell>
        </row>
        <row r="90">
          <cell r="A90">
            <v>86</v>
          </cell>
          <cell r="B90">
            <v>120.01</v>
          </cell>
          <cell r="C90">
            <v>120</v>
          </cell>
          <cell r="D90">
            <v>120</v>
          </cell>
          <cell r="E90">
            <v>37</v>
          </cell>
          <cell r="F90">
            <v>999</v>
          </cell>
          <cell r="G90" t="str">
            <v/>
          </cell>
          <cell r="H90">
            <v>85</v>
          </cell>
          <cell r="J90">
            <v>10</v>
          </cell>
          <cell r="L90" t="str">
            <v>Tomáš FRIDEL</v>
          </cell>
          <cell r="M90" t="str">
            <v>Bruntál</v>
          </cell>
          <cell r="N90">
            <v>99.99</v>
          </cell>
          <cell r="O90">
            <v>99.99</v>
          </cell>
          <cell r="P90">
            <v>99.99</v>
          </cell>
          <cell r="R90">
            <v>99.99</v>
          </cell>
          <cell r="S90">
            <v>99.99</v>
          </cell>
          <cell r="T90">
            <v>99.99</v>
          </cell>
        </row>
        <row r="91">
          <cell r="A91">
            <v>89</v>
          </cell>
          <cell r="B91">
            <v>120.018</v>
          </cell>
          <cell r="C91">
            <v>120</v>
          </cell>
          <cell r="D91">
            <v>999</v>
          </cell>
          <cell r="E91" t="str">
            <v/>
          </cell>
          <cell r="F91">
            <v>120</v>
          </cell>
          <cell r="G91">
            <v>40</v>
          </cell>
          <cell r="H91">
            <v>86</v>
          </cell>
          <cell r="J91">
            <v>18</v>
          </cell>
          <cell r="L91" t="str">
            <v>Aleš JURČÁK</v>
          </cell>
          <cell r="M91" t="str">
            <v>Jeseník</v>
          </cell>
          <cell r="N91">
            <v>99.99</v>
          </cell>
          <cell r="O91">
            <v>99.99</v>
          </cell>
          <cell r="P91">
            <v>99.99</v>
          </cell>
          <cell r="R91">
            <v>99.99</v>
          </cell>
          <cell r="S91">
            <v>99.99</v>
          </cell>
          <cell r="T91">
            <v>99.99</v>
          </cell>
        </row>
        <row r="92">
          <cell r="A92">
            <v>45</v>
          </cell>
          <cell r="B92">
            <v>45.029000000000003</v>
          </cell>
          <cell r="C92">
            <v>45</v>
          </cell>
          <cell r="D92">
            <v>45</v>
          </cell>
          <cell r="E92">
            <v>22</v>
          </cell>
          <cell r="F92">
            <v>999</v>
          </cell>
          <cell r="G92" t="str">
            <v/>
          </cell>
          <cell r="H92">
            <v>87</v>
          </cell>
          <cell r="J92">
            <v>29</v>
          </cell>
          <cell r="L92" t="str">
            <v>Robin MALCHÁREK</v>
          </cell>
          <cell r="M92" t="str">
            <v>Opava</v>
          </cell>
          <cell r="N92">
            <v>20.13</v>
          </cell>
          <cell r="O92">
            <v>99.99</v>
          </cell>
          <cell r="P92">
            <v>20.13</v>
          </cell>
          <cell r="R92">
            <v>20.13</v>
          </cell>
          <cell r="S92">
            <v>99.99</v>
          </cell>
          <cell r="T92">
            <v>20.13</v>
          </cell>
        </row>
        <row r="93">
          <cell r="A93">
            <v>96</v>
          </cell>
          <cell r="B93">
            <v>120.04</v>
          </cell>
          <cell r="C93">
            <v>120</v>
          </cell>
          <cell r="D93">
            <v>999</v>
          </cell>
          <cell r="E93" t="str">
            <v/>
          </cell>
          <cell r="F93">
            <v>120</v>
          </cell>
          <cell r="G93">
            <v>40</v>
          </cell>
          <cell r="H93">
            <v>88</v>
          </cell>
          <cell r="J93">
            <v>40</v>
          </cell>
          <cell r="L93" t="str">
            <v>Radek NOVOTNÝ</v>
          </cell>
          <cell r="M93" t="str">
            <v>Prostějov</v>
          </cell>
          <cell r="N93">
            <v>99.99</v>
          </cell>
          <cell r="O93">
            <v>99.99</v>
          </cell>
          <cell r="P93">
            <v>99.99</v>
          </cell>
          <cell r="R93">
            <v>99.99</v>
          </cell>
          <cell r="S93">
            <v>99.99</v>
          </cell>
          <cell r="T93">
            <v>99.99</v>
          </cell>
        </row>
        <row r="94">
          <cell r="A94">
            <v>10</v>
          </cell>
          <cell r="B94">
            <v>10.048</v>
          </cell>
          <cell r="C94">
            <v>10</v>
          </cell>
          <cell r="D94">
            <v>10</v>
          </cell>
          <cell r="E94">
            <v>10</v>
          </cell>
          <cell r="F94">
            <v>999</v>
          </cell>
          <cell r="G94" t="str">
            <v/>
          </cell>
          <cell r="H94">
            <v>89</v>
          </cell>
          <cell r="J94">
            <v>48</v>
          </cell>
          <cell r="L94" t="str">
            <v>Pavel MAŇAS</v>
          </cell>
          <cell r="M94" t="str">
            <v>Ostrava</v>
          </cell>
          <cell r="N94">
            <v>16.989999999999998</v>
          </cell>
          <cell r="O94">
            <v>32.79</v>
          </cell>
          <cell r="P94">
            <v>16.989999999999998</v>
          </cell>
          <cell r="R94">
            <v>16.989999999999998</v>
          </cell>
          <cell r="S94">
            <v>32.79</v>
          </cell>
          <cell r="T94">
            <v>16.989999999999998</v>
          </cell>
        </row>
        <row r="95">
          <cell r="A95">
            <v>100</v>
          </cell>
          <cell r="B95">
            <v>120.05800000000001</v>
          </cell>
          <cell r="C95">
            <v>120</v>
          </cell>
          <cell r="D95">
            <v>999</v>
          </cell>
          <cell r="E95" t="str">
            <v/>
          </cell>
          <cell r="H95">
            <v>90</v>
          </cell>
          <cell r="J95">
            <v>58</v>
          </cell>
          <cell r="L95" t="str">
            <v>Alexander KOCSIS</v>
          </cell>
          <cell r="M95" t="str">
            <v>G4S Fire Services</v>
          </cell>
          <cell r="N95">
            <v>99.99</v>
          </cell>
          <cell r="O95">
            <v>99.99</v>
          </cell>
          <cell r="P95">
            <v>99.99</v>
          </cell>
          <cell r="R95">
            <v>99.99</v>
          </cell>
          <cell r="S95">
            <v>99.99</v>
          </cell>
          <cell r="T95">
            <v>99.99</v>
          </cell>
        </row>
        <row r="96">
          <cell r="A96">
            <v>73</v>
          </cell>
          <cell r="B96">
            <v>73.064999999999998</v>
          </cell>
          <cell r="C96">
            <v>73</v>
          </cell>
          <cell r="D96">
            <v>999</v>
          </cell>
          <cell r="E96" t="str">
            <v/>
          </cell>
          <cell r="F96">
            <v>73</v>
          </cell>
          <cell r="G96">
            <v>33</v>
          </cell>
          <cell r="H96">
            <v>91</v>
          </cell>
          <cell r="J96">
            <v>65</v>
          </cell>
          <cell r="L96" t="str">
            <v>Ladislav HAUK</v>
          </cell>
          <cell r="M96" t="str">
            <v>Šumperk</v>
          </cell>
          <cell r="N96">
            <v>99.99</v>
          </cell>
          <cell r="O96">
            <v>23.64</v>
          </cell>
          <cell r="P96">
            <v>23.64</v>
          </cell>
          <cell r="R96">
            <v>99.99</v>
          </cell>
          <cell r="S96">
            <v>23.64</v>
          </cell>
          <cell r="T96">
            <v>23.64</v>
          </cell>
        </row>
        <row r="97">
          <cell r="A97">
            <v>56</v>
          </cell>
          <cell r="B97">
            <v>56.076000000000001</v>
          </cell>
          <cell r="C97">
            <v>56</v>
          </cell>
          <cell r="D97">
            <v>999</v>
          </cell>
          <cell r="E97" t="str">
            <v/>
          </cell>
          <cell r="F97">
            <v>56</v>
          </cell>
          <cell r="G97">
            <v>25</v>
          </cell>
          <cell r="H97">
            <v>92</v>
          </cell>
          <cell r="J97">
            <v>76</v>
          </cell>
          <cell r="L97" t="str">
            <v>Roman VONDRÁČEK</v>
          </cell>
          <cell r="M97" t="str">
            <v>Frýdek - Místek</v>
          </cell>
          <cell r="N97">
            <v>21.12</v>
          </cell>
          <cell r="O97">
            <v>21.24</v>
          </cell>
          <cell r="P97">
            <v>21.12</v>
          </cell>
          <cell r="R97">
            <v>21.12</v>
          </cell>
          <cell r="S97">
            <v>21.24</v>
          </cell>
          <cell r="T97">
            <v>21.12</v>
          </cell>
        </row>
        <row r="98">
          <cell r="A98">
            <v>33</v>
          </cell>
          <cell r="B98">
            <v>33.088999999999999</v>
          </cell>
          <cell r="C98">
            <v>33</v>
          </cell>
          <cell r="D98">
            <v>999</v>
          </cell>
          <cell r="E98" t="str">
            <v/>
          </cell>
          <cell r="F98">
            <v>33</v>
          </cell>
          <cell r="G98">
            <v>11</v>
          </cell>
          <cell r="H98">
            <v>93</v>
          </cell>
          <cell r="J98">
            <v>89</v>
          </cell>
          <cell r="L98" t="str">
            <v>Ladislav PATRMAN</v>
          </cell>
          <cell r="M98" t="str">
            <v>Přerov</v>
          </cell>
          <cell r="N98">
            <v>19.23</v>
          </cell>
          <cell r="O98">
            <v>99.99</v>
          </cell>
          <cell r="P98">
            <v>19.23</v>
          </cell>
          <cell r="R98">
            <v>19.23</v>
          </cell>
          <cell r="S98">
            <v>99.99</v>
          </cell>
          <cell r="T98">
            <v>19.23</v>
          </cell>
        </row>
        <row r="99">
          <cell r="A99">
            <v>13</v>
          </cell>
          <cell r="B99">
            <v>13.098000000000001</v>
          </cell>
          <cell r="C99">
            <v>13</v>
          </cell>
          <cell r="D99">
            <v>13</v>
          </cell>
          <cell r="E99">
            <v>12</v>
          </cell>
          <cell r="F99">
            <v>999</v>
          </cell>
          <cell r="G99" t="str">
            <v/>
          </cell>
          <cell r="H99">
            <v>94</v>
          </cell>
          <cell r="J99">
            <v>98</v>
          </cell>
          <cell r="L99" t="str">
            <v>Martin GRYČ</v>
          </cell>
          <cell r="M99" t="str">
            <v>Karviná</v>
          </cell>
          <cell r="N99">
            <v>18.89</v>
          </cell>
          <cell r="O99">
            <v>17.149999999999999</v>
          </cell>
          <cell r="P99">
            <v>17.149999999999999</v>
          </cell>
          <cell r="R99">
            <v>18.89</v>
          </cell>
          <cell r="S99">
            <v>17.149999999999999</v>
          </cell>
          <cell r="T99">
            <v>17.149999999999999</v>
          </cell>
        </row>
        <row r="100">
          <cell r="A100">
            <v>117</v>
          </cell>
          <cell r="B100">
            <v>120.10899999999999</v>
          </cell>
          <cell r="C100">
            <v>120</v>
          </cell>
          <cell r="D100">
            <v>999</v>
          </cell>
          <cell r="E100" t="str">
            <v/>
          </cell>
          <cell r="F100">
            <v>120</v>
          </cell>
          <cell r="G100">
            <v>40</v>
          </cell>
          <cell r="H100">
            <v>95</v>
          </cell>
          <cell r="J100">
            <v>109</v>
          </cell>
          <cell r="L100" t="str">
            <v>Tomáš OTRUBA</v>
          </cell>
          <cell r="M100" t="str">
            <v>Olomouc</v>
          </cell>
          <cell r="N100">
            <v>99.99</v>
          </cell>
          <cell r="O100">
            <v>99.99</v>
          </cell>
          <cell r="P100">
            <v>99.99</v>
          </cell>
          <cell r="R100">
            <v>99.99</v>
          </cell>
          <cell r="S100">
            <v>99.99</v>
          </cell>
          <cell r="T100">
            <v>99.99</v>
          </cell>
        </row>
        <row r="101">
          <cell r="A101">
            <v>71</v>
          </cell>
          <cell r="B101">
            <v>71.12</v>
          </cell>
          <cell r="C101">
            <v>71</v>
          </cell>
          <cell r="D101">
            <v>71</v>
          </cell>
          <cell r="E101">
            <v>32</v>
          </cell>
          <cell r="F101">
            <v>999</v>
          </cell>
          <cell r="G101" t="str">
            <v/>
          </cell>
          <cell r="H101">
            <v>96</v>
          </cell>
          <cell r="J101">
            <v>120</v>
          </cell>
          <cell r="L101" t="str">
            <v>Petr VELIČKA</v>
          </cell>
          <cell r="M101" t="str">
            <v>Nový Jičín</v>
          </cell>
          <cell r="N101">
            <v>24</v>
          </cell>
          <cell r="O101">
            <v>23.06</v>
          </cell>
          <cell r="P101">
            <v>23.06</v>
          </cell>
          <cell r="R101">
            <v>24</v>
          </cell>
          <cell r="S101">
            <v>23.06</v>
          </cell>
          <cell r="T101">
            <v>23.06</v>
          </cell>
        </row>
        <row r="102">
          <cell r="A102">
            <v>84</v>
          </cell>
          <cell r="B102">
            <v>120.004</v>
          </cell>
          <cell r="C102">
            <v>120</v>
          </cell>
          <cell r="D102">
            <v>120</v>
          </cell>
          <cell r="E102">
            <v>37</v>
          </cell>
          <cell r="F102">
            <v>999</v>
          </cell>
          <cell r="G102" t="str">
            <v/>
          </cell>
          <cell r="H102">
            <v>97</v>
          </cell>
          <cell r="J102">
            <v>4</v>
          </cell>
          <cell r="L102" t="str">
            <v>Jakub SVRČINA</v>
          </cell>
          <cell r="M102" t="str">
            <v>Bruntál</v>
          </cell>
          <cell r="N102">
            <v>99.99</v>
          </cell>
          <cell r="O102">
            <v>99.99</v>
          </cell>
          <cell r="P102">
            <v>99.99</v>
          </cell>
          <cell r="R102">
            <v>99.99</v>
          </cell>
          <cell r="S102">
            <v>99.99</v>
          </cell>
          <cell r="T102">
            <v>99.99</v>
          </cell>
        </row>
        <row r="103">
          <cell r="A103">
            <v>85</v>
          </cell>
          <cell r="B103">
            <v>120.00700000000001</v>
          </cell>
          <cell r="C103">
            <v>120</v>
          </cell>
          <cell r="D103">
            <v>120</v>
          </cell>
          <cell r="E103">
            <v>37</v>
          </cell>
          <cell r="F103">
            <v>999</v>
          </cell>
          <cell r="G103" t="str">
            <v/>
          </cell>
          <cell r="H103">
            <v>98</v>
          </cell>
          <cell r="J103">
            <v>7</v>
          </cell>
          <cell r="L103" t="str">
            <v>Petr SLAVÍK</v>
          </cell>
          <cell r="M103" t="str">
            <v>Bruntál</v>
          </cell>
          <cell r="N103">
            <v>99.99</v>
          </cell>
          <cell r="O103">
            <v>99.99</v>
          </cell>
          <cell r="P103">
            <v>99.99</v>
          </cell>
          <cell r="R103">
            <v>99.99</v>
          </cell>
          <cell r="S103">
            <v>99.99</v>
          </cell>
          <cell r="T103">
            <v>99.99</v>
          </cell>
        </row>
        <row r="104">
          <cell r="A104">
            <v>87</v>
          </cell>
          <cell r="B104">
            <v>120.012</v>
          </cell>
          <cell r="C104">
            <v>120</v>
          </cell>
          <cell r="D104">
            <v>999</v>
          </cell>
          <cell r="E104" t="str">
            <v/>
          </cell>
          <cell r="F104">
            <v>120</v>
          </cell>
          <cell r="G104">
            <v>40</v>
          </cell>
          <cell r="H104">
            <v>99</v>
          </cell>
          <cell r="J104">
            <v>12</v>
          </cell>
          <cell r="L104" t="str">
            <v>Martin TONHAUSER</v>
          </cell>
          <cell r="M104" t="str">
            <v>Jeseník</v>
          </cell>
          <cell r="N104">
            <v>99.99</v>
          </cell>
          <cell r="O104">
            <v>99.99</v>
          </cell>
          <cell r="P104">
            <v>99.99</v>
          </cell>
          <cell r="R104">
            <v>99.99</v>
          </cell>
          <cell r="S104">
            <v>99.99</v>
          </cell>
          <cell r="T104">
            <v>99.99</v>
          </cell>
        </row>
        <row r="105">
          <cell r="A105">
            <v>88</v>
          </cell>
          <cell r="B105">
            <v>120.015</v>
          </cell>
          <cell r="C105">
            <v>120</v>
          </cell>
          <cell r="D105">
            <v>999</v>
          </cell>
          <cell r="E105" t="str">
            <v/>
          </cell>
          <cell r="F105">
            <v>120</v>
          </cell>
          <cell r="G105">
            <v>40</v>
          </cell>
          <cell r="H105">
            <v>100</v>
          </cell>
          <cell r="J105">
            <v>15</v>
          </cell>
          <cell r="L105" t="str">
            <v xml:space="preserve">Neobsazen </v>
          </cell>
          <cell r="M105" t="str">
            <v>Jeseník</v>
          </cell>
          <cell r="N105">
            <v>99.99</v>
          </cell>
          <cell r="O105">
            <v>99.99</v>
          </cell>
          <cell r="P105">
            <v>99.99</v>
          </cell>
          <cell r="R105">
            <v>99.99</v>
          </cell>
          <cell r="S105">
            <v>99.99</v>
          </cell>
          <cell r="T105">
            <v>99.99</v>
          </cell>
        </row>
        <row r="106">
          <cell r="A106">
            <v>91</v>
          </cell>
          <cell r="B106">
            <v>120.026</v>
          </cell>
          <cell r="C106">
            <v>120</v>
          </cell>
          <cell r="D106">
            <v>120</v>
          </cell>
          <cell r="E106">
            <v>37</v>
          </cell>
          <cell r="F106">
            <v>999</v>
          </cell>
          <cell r="G106" t="str">
            <v/>
          </cell>
          <cell r="H106">
            <v>101</v>
          </cell>
          <cell r="J106">
            <v>26</v>
          </cell>
          <cell r="L106" t="str">
            <v>Pavel HLAVÁČEK</v>
          </cell>
          <cell r="M106" t="str">
            <v>Opava</v>
          </cell>
          <cell r="N106">
            <v>99.99</v>
          </cell>
          <cell r="O106">
            <v>99.99</v>
          </cell>
          <cell r="P106">
            <v>99.99</v>
          </cell>
          <cell r="R106">
            <v>99.99</v>
          </cell>
          <cell r="S106">
            <v>99.99</v>
          </cell>
          <cell r="T106">
            <v>99.99</v>
          </cell>
        </row>
        <row r="107">
          <cell r="A107">
            <v>92</v>
          </cell>
          <cell r="B107">
            <v>120.027</v>
          </cell>
          <cell r="C107">
            <v>120</v>
          </cell>
          <cell r="D107">
            <v>120</v>
          </cell>
          <cell r="E107">
            <v>37</v>
          </cell>
          <cell r="F107">
            <v>999</v>
          </cell>
          <cell r="G107" t="str">
            <v/>
          </cell>
          <cell r="H107">
            <v>102</v>
          </cell>
          <cell r="J107">
            <v>27</v>
          </cell>
          <cell r="L107" t="str">
            <v>Pavel HAVRLANT</v>
          </cell>
          <cell r="M107" t="str">
            <v>Opava</v>
          </cell>
          <cell r="N107">
            <v>99.99</v>
          </cell>
          <cell r="O107">
            <v>99.99</v>
          </cell>
          <cell r="P107">
            <v>99.99</v>
          </cell>
          <cell r="R107">
            <v>99.99</v>
          </cell>
          <cell r="S107">
            <v>99.99</v>
          </cell>
          <cell r="T107">
            <v>99.99</v>
          </cell>
        </row>
        <row r="108">
          <cell r="A108">
            <v>93</v>
          </cell>
          <cell r="B108">
            <v>120.035</v>
          </cell>
          <cell r="C108">
            <v>120</v>
          </cell>
          <cell r="D108">
            <v>999</v>
          </cell>
          <cell r="E108" t="str">
            <v/>
          </cell>
          <cell r="F108">
            <v>120</v>
          </cell>
          <cell r="G108">
            <v>40</v>
          </cell>
          <cell r="H108">
            <v>103</v>
          </cell>
          <cell r="J108">
            <v>35</v>
          </cell>
          <cell r="L108" t="str">
            <v>Radim LUKÁŠ</v>
          </cell>
          <cell r="M108" t="str">
            <v>Prostějov</v>
          </cell>
          <cell r="N108">
            <v>99.99</v>
          </cell>
          <cell r="O108">
            <v>99.99</v>
          </cell>
          <cell r="P108">
            <v>99.99</v>
          </cell>
          <cell r="R108">
            <v>99.99</v>
          </cell>
          <cell r="S108">
            <v>99.99</v>
          </cell>
          <cell r="T108">
            <v>99.99</v>
          </cell>
        </row>
        <row r="109">
          <cell r="A109">
            <v>94</v>
          </cell>
          <cell r="B109">
            <v>120.03700000000001</v>
          </cell>
          <cell r="C109">
            <v>120</v>
          </cell>
          <cell r="D109">
            <v>999</v>
          </cell>
          <cell r="E109" t="str">
            <v/>
          </cell>
          <cell r="F109">
            <v>120</v>
          </cell>
          <cell r="G109">
            <v>40</v>
          </cell>
          <cell r="H109">
            <v>104</v>
          </cell>
          <cell r="J109">
            <v>37</v>
          </cell>
          <cell r="L109" t="str">
            <v>Robert JURÁK</v>
          </cell>
          <cell r="M109" t="str">
            <v>Prostějov</v>
          </cell>
          <cell r="N109">
            <v>99.99</v>
          </cell>
          <cell r="O109">
            <v>99.99</v>
          </cell>
          <cell r="P109">
            <v>99.99</v>
          </cell>
          <cell r="R109">
            <v>99.99</v>
          </cell>
          <cell r="S109">
            <v>99.99</v>
          </cell>
          <cell r="T109">
            <v>99.99</v>
          </cell>
        </row>
        <row r="110">
          <cell r="A110">
            <v>98</v>
          </cell>
          <cell r="B110">
            <v>120.044</v>
          </cell>
          <cell r="C110">
            <v>120</v>
          </cell>
          <cell r="D110">
            <v>120</v>
          </cell>
          <cell r="E110">
            <v>37</v>
          </cell>
          <cell r="F110">
            <v>999</v>
          </cell>
          <cell r="G110" t="str">
            <v/>
          </cell>
          <cell r="H110">
            <v>105</v>
          </cell>
          <cell r="J110">
            <v>44</v>
          </cell>
          <cell r="L110" t="str">
            <v>Libor MROZOWSKI</v>
          </cell>
          <cell r="M110" t="str">
            <v>Ostrava</v>
          </cell>
          <cell r="N110">
            <v>99.99</v>
          </cell>
          <cell r="O110">
            <v>99.99</v>
          </cell>
          <cell r="P110">
            <v>99.99</v>
          </cell>
          <cell r="R110">
            <v>99.99</v>
          </cell>
          <cell r="S110">
            <v>99.99</v>
          </cell>
          <cell r="T110">
            <v>99.99</v>
          </cell>
        </row>
        <row r="111">
          <cell r="A111">
            <v>99</v>
          </cell>
          <cell r="B111">
            <v>120.05</v>
          </cell>
          <cell r="C111">
            <v>120</v>
          </cell>
          <cell r="D111">
            <v>120</v>
          </cell>
          <cell r="E111">
            <v>37</v>
          </cell>
          <cell r="F111">
            <v>999</v>
          </cell>
          <cell r="G111" t="str">
            <v/>
          </cell>
          <cell r="H111">
            <v>106</v>
          </cell>
          <cell r="J111">
            <v>50</v>
          </cell>
          <cell r="L111" t="str">
            <v>Milan ONDERKA</v>
          </cell>
          <cell r="M111" t="str">
            <v>Ostrava</v>
          </cell>
          <cell r="N111">
            <v>99.99</v>
          </cell>
          <cell r="O111">
            <v>99.99</v>
          </cell>
          <cell r="P111">
            <v>99.99</v>
          </cell>
          <cell r="R111">
            <v>99.99</v>
          </cell>
          <cell r="S111">
            <v>99.99</v>
          </cell>
          <cell r="T111">
            <v>99.99</v>
          </cell>
        </row>
        <row r="112">
          <cell r="A112">
            <v>101</v>
          </cell>
          <cell r="B112">
            <v>120.059</v>
          </cell>
          <cell r="C112">
            <v>120</v>
          </cell>
          <cell r="D112">
            <v>999</v>
          </cell>
          <cell r="E112" t="str">
            <v/>
          </cell>
          <cell r="H112">
            <v>107</v>
          </cell>
          <cell r="J112">
            <v>59</v>
          </cell>
          <cell r="L112" t="str">
            <v xml:space="preserve">Neobsazen </v>
          </cell>
          <cell r="M112" t="str">
            <v>G4S Fire Services</v>
          </cell>
          <cell r="N112">
            <v>99.99</v>
          </cell>
          <cell r="O112">
            <v>99.99</v>
          </cell>
          <cell r="P112">
            <v>99.99</v>
          </cell>
          <cell r="R112">
            <v>99.99</v>
          </cell>
          <cell r="S112">
            <v>99.99</v>
          </cell>
          <cell r="T112">
            <v>99.99</v>
          </cell>
        </row>
        <row r="113">
          <cell r="A113">
            <v>102</v>
          </cell>
          <cell r="B113">
            <v>120.06</v>
          </cell>
          <cell r="C113">
            <v>120</v>
          </cell>
          <cell r="D113">
            <v>999</v>
          </cell>
          <cell r="E113" t="str">
            <v/>
          </cell>
          <cell r="H113">
            <v>108</v>
          </cell>
          <cell r="J113">
            <v>60</v>
          </cell>
          <cell r="L113" t="str">
            <v xml:space="preserve">Neobsazen </v>
          </cell>
          <cell r="M113" t="str">
            <v>G4S Fire Services</v>
          </cell>
          <cell r="N113">
            <v>99.99</v>
          </cell>
          <cell r="O113">
            <v>99.99</v>
          </cell>
          <cell r="P113">
            <v>99.99</v>
          </cell>
          <cell r="R113">
            <v>99.99</v>
          </cell>
          <cell r="S113">
            <v>99.99</v>
          </cell>
          <cell r="T113">
            <v>99.99</v>
          </cell>
        </row>
        <row r="114">
          <cell r="A114">
            <v>104</v>
          </cell>
          <cell r="B114">
            <v>120.069</v>
          </cell>
          <cell r="C114">
            <v>120</v>
          </cell>
          <cell r="D114">
            <v>999</v>
          </cell>
          <cell r="E114" t="str">
            <v/>
          </cell>
          <cell r="F114">
            <v>120</v>
          </cell>
          <cell r="G114">
            <v>40</v>
          </cell>
          <cell r="H114">
            <v>109</v>
          </cell>
          <cell r="J114">
            <v>69</v>
          </cell>
          <cell r="L114" t="str">
            <v xml:space="preserve">Neobsazen </v>
          </cell>
          <cell r="M114" t="str">
            <v>Šumperk</v>
          </cell>
          <cell r="N114">
            <v>99.99</v>
          </cell>
          <cell r="O114">
            <v>99.99</v>
          </cell>
          <cell r="P114">
            <v>99.99</v>
          </cell>
          <cell r="R114">
            <v>99.99</v>
          </cell>
          <cell r="S114">
            <v>99.99</v>
          </cell>
          <cell r="T114">
            <v>99.99</v>
          </cell>
        </row>
        <row r="115">
          <cell r="A115">
            <v>105</v>
          </cell>
          <cell r="B115">
            <v>120.07</v>
          </cell>
          <cell r="C115">
            <v>120</v>
          </cell>
          <cell r="D115">
            <v>999</v>
          </cell>
          <cell r="E115" t="str">
            <v/>
          </cell>
          <cell r="F115">
            <v>120</v>
          </cell>
          <cell r="G115">
            <v>40</v>
          </cell>
          <cell r="H115">
            <v>110</v>
          </cell>
          <cell r="J115">
            <v>70</v>
          </cell>
          <cell r="L115" t="str">
            <v xml:space="preserve">Neobsazen </v>
          </cell>
          <cell r="M115" t="str">
            <v>Šumperk</v>
          </cell>
          <cell r="N115">
            <v>99.99</v>
          </cell>
          <cell r="O115">
            <v>99.99</v>
          </cell>
          <cell r="P115">
            <v>99.99</v>
          </cell>
          <cell r="R115">
            <v>99.99</v>
          </cell>
          <cell r="S115">
            <v>99.99</v>
          </cell>
          <cell r="T115">
            <v>99.99</v>
          </cell>
        </row>
        <row r="116">
          <cell r="A116">
            <v>107</v>
          </cell>
          <cell r="B116">
            <v>120.07899999999999</v>
          </cell>
          <cell r="C116">
            <v>120</v>
          </cell>
          <cell r="D116">
            <v>999</v>
          </cell>
          <cell r="E116" t="str">
            <v/>
          </cell>
          <cell r="F116">
            <v>120</v>
          </cell>
          <cell r="G116">
            <v>40</v>
          </cell>
          <cell r="H116">
            <v>111</v>
          </cell>
          <cell r="J116">
            <v>79</v>
          </cell>
          <cell r="L116" t="str">
            <v>Roman OTIPKA</v>
          </cell>
          <cell r="M116" t="str">
            <v>Frýdek - Místek</v>
          </cell>
          <cell r="N116">
            <v>99.99</v>
          </cell>
          <cell r="O116">
            <v>99.99</v>
          </cell>
          <cell r="P116">
            <v>99.99</v>
          </cell>
          <cell r="R116">
            <v>99.99</v>
          </cell>
          <cell r="S116">
            <v>99.99</v>
          </cell>
          <cell r="T116">
            <v>99.99</v>
          </cell>
        </row>
        <row r="117">
          <cell r="A117">
            <v>108</v>
          </cell>
          <cell r="B117">
            <v>120.08</v>
          </cell>
          <cell r="C117">
            <v>120</v>
          </cell>
          <cell r="D117">
            <v>999</v>
          </cell>
          <cell r="E117" t="str">
            <v/>
          </cell>
          <cell r="F117">
            <v>120</v>
          </cell>
          <cell r="G117">
            <v>40</v>
          </cell>
          <cell r="H117">
            <v>112</v>
          </cell>
          <cell r="J117">
            <v>80</v>
          </cell>
          <cell r="L117" t="str">
            <v>Jan ŠEDĚNKA</v>
          </cell>
          <cell r="M117" t="str">
            <v>Frýdek - Místek</v>
          </cell>
          <cell r="N117">
            <v>99.99</v>
          </cell>
          <cell r="O117">
            <v>99.99</v>
          </cell>
          <cell r="P117">
            <v>99.99</v>
          </cell>
          <cell r="R117">
            <v>99.99</v>
          </cell>
          <cell r="S117">
            <v>99.99</v>
          </cell>
          <cell r="T117">
            <v>99.99</v>
          </cell>
        </row>
        <row r="118">
          <cell r="A118">
            <v>110</v>
          </cell>
          <cell r="B118">
            <v>120.08799999999999</v>
          </cell>
          <cell r="C118">
            <v>120</v>
          </cell>
          <cell r="D118">
            <v>999</v>
          </cell>
          <cell r="E118" t="str">
            <v/>
          </cell>
          <cell r="F118">
            <v>120</v>
          </cell>
          <cell r="G118">
            <v>40</v>
          </cell>
          <cell r="H118">
            <v>113</v>
          </cell>
          <cell r="J118">
            <v>88</v>
          </cell>
          <cell r="L118" t="str">
            <v>Jaroslav ZEHNÁLEK</v>
          </cell>
          <cell r="M118" t="str">
            <v>Přerov</v>
          </cell>
          <cell r="N118">
            <v>99.99</v>
          </cell>
          <cell r="O118">
            <v>99.99</v>
          </cell>
          <cell r="P118">
            <v>99.99</v>
          </cell>
          <cell r="R118">
            <v>99.99</v>
          </cell>
          <cell r="S118">
            <v>99.99</v>
          </cell>
          <cell r="T118">
            <v>99.99</v>
          </cell>
        </row>
        <row r="119">
          <cell r="A119">
            <v>111</v>
          </cell>
          <cell r="B119">
            <v>120.09</v>
          </cell>
          <cell r="C119">
            <v>120</v>
          </cell>
          <cell r="D119">
            <v>999</v>
          </cell>
          <cell r="E119" t="str">
            <v/>
          </cell>
          <cell r="F119">
            <v>120</v>
          </cell>
          <cell r="G119">
            <v>40</v>
          </cell>
          <cell r="H119">
            <v>114</v>
          </cell>
          <cell r="J119">
            <v>90</v>
          </cell>
          <cell r="L119" t="str">
            <v xml:space="preserve">Neobsazen </v>
          </cell>
          <cell r="M119" t="str">
            <v>Přerov</v>
          </cell>
          <cell r="N119">
            <v>99.99</v>
          </cell>
          <cell r="O119">
            <v>99.99</v>
          </cell>
          <cell r="P119">
            <v>99.99</v>
          </cell>
          <cell r="R119">
            <v>99.99</v>
          </cell>
          <cell r="S119">
            <v>99.99</v>
          </cell>
          <cell r="T119">
            <v>99.99</v>
          </cell>
        </row>
        <row r="120">
          <cell r="A120">
            <v>113</v>
          </cell>
          <cell r="B120">
            <v>120.099</v>
          </cell>
          <cell r="C120">
            <v>120</v>
          </cell>
          <cell r="D120">
            <v>120</v>
          </cell>
          <cell r="E120">
            <v>37</v>
          </cell>
          <cell r="F120">
            <v>999</v>
          </cell>
          <cell r="G120" t="str">
            <v/>
          </cell>
          <cell r="H120">
            <v>115</v>
          </cell>
          <cell r="J120">
            <v>99</v>
          </cell>
          <cell r="L120" t="str">
            <v>Jiří WALICA</v>
          </cell>
          <cell r="M120" t="str">
            <v>Karviná</v>
          </cell>
          <cell r="N120">
            <v>99.99</v>
          </cell>
          <cell r="O120">
            <v>99.99</v>
          </cell>
          <cell r="P120">
            <v>99.99</v>
          </cell>
          <cell r="R120">
            <v>99.99</v>
          </cell>
          <cell r="S120">
            <v>99.99</v>
          </cell>
          <cell r="T120">
            <v>99.99</v>
          </cell>
        </row>
        <row r="121">
          <cell r="A121">
            <v>114</v>
          </cell>
          <cell r="B121">
            <v>120.1</v>
          </cell>
          <cell r="C121">
            <v>120</v>
          </cell>
          <cell r="D121">
            <v>120</v>
          </cell>
          <cell r="E121">
            <v>37</v>
          </cell>
          <cell r="F121">
            <v>999</v>
          </cell>
          <cell r="G121" t="str">
            <v/>
          </cell>
          <cell r="H121">
            <v>116</v>
          </cell>
          <cell r="J121">
            <v>100</v>
          </cell>
          <cell r="L121" t="str">
            <v>Jaroslav HANZEL</v>
          </cell>
          <cell r="M121" t="str">
            <v>Karviná</v>
          </cell>
          <cell r="N121">
            <v>99.99</v>
          </cell>
          <cell r="O121">
            <v>99.99</v>
          </cell>
          <cell r="P121">
            <v>99.99</v>
          </cell>
          <cell r="R121">
            <v>99.99</v>
          </cell>
          <cell r="S121">
            <v>99.99</v>
          </cell>
          <cell r="T121">
            <v>99.99</v>
          </cell>
        </row>
        <row r="122">
          <cell r="A122">
            <v>115</v>
          </cell>
          <cell r="B122">
            <v>120.107</v>
          </cell>
          <cell r="C122">
            <v>120</v>
          </cell>
          <cell r="D122">
            <v>999</v>
          </cell>
          <cell r="E122" t="str">
            <v/>
          </cell>
          <cell r="F122">
            <v>120</v>
          </cell>
          <cell r="G122">
            <v>40</v>
          </cell>
          <cell r="H122">
            <v>117</v>
          </cell>
          <cell r="J122">
            <v>107</v>
          </cell>
          <cell r="L122" t="str">
            <v>Dalibor BLAŽEK</v>
          </cell>
          <cell r="M122" t="str">
            <v>Olomouc</v>
          </cell>
          <cell r="N122">
            <v>99.99</v>
          </cell>
          <cell r="O122">
            <v>99.99</v>
          </cell>
          <cell r="P122">
            <v>99.99</v>
          </cell>
          <cell r="R122">
            <v>99.99</v>
          </cell>
          <cell r="S122">
            <v>99.99</v>
          </cell>
          <cell r="T122">
            <v>99.99</v>
          </cell>
        </row>
        <row r="123">
          <cell r="A123">
            <v>118</v>
          </cell>
          <cell r="B123">
            <v>120.11</v>
          </cell>
          <cell r="C123">
            <v>120</v>
          </cell>
          <cell r="D123">
            <v>999</v>
          </cell>
          <cell r="E123" t="str">
            <v/>
          </cell>
          <cell r="F123">
            <v>120</v>
          </cell>
          <cell r="G123">
            <v>40</v>
          </cell>
          <cell r="H123">
            <v>118</v>
          </cell>
          <cell r="J123">
            <v>110</v>
          </cell>
          <cell r="L123" t="str">
            <v>Martin POPP</v>
          </cell>
          <cell r="M123" t="str">
            <v>Olomouc</v>
          </cell>
          <cell r="N123">
            <v>99.99</v>
          </cell>
          <cell r="O123">
            <v>99.99</v>
          </cell>
          <cell r="P123">
            <v>99.99</v>
          </cell>
          <cell r="R123">
            <v>99.99</v>
          </cell>
          <cell r="S123">
            <v>99.99</v>
          </cell>
          <cell r="T123">
            <v>99.99</v>
          </cell>
        </row>
        <row r="124">
          <cell r="A124">
            <v>119</v>
          </cell>
          <cell r="B124">
            <v>120.117</v>
          </cell>
          <cell r="C124">
            <v>120</v>
          </cell>
          <cell r="D124">
            <v>120</v>
          </cell>
          <cell r="E124">
            <v>37</v>
          </cell>
          <cell r="F124">
            <v>999</v>
          </cell>
          <cell r="G124" t="str">
            <v/>
          </cell>
          <cell r="H124">
            <v>119</v>
          </cell>
          <cell r="J124">
            <v>117</v>
          </cell>
          <cell r="L124" t="str">
            <v>Tomáš SLÁDEČEK</v>
          </cell>
          <cell r="M124" t="str">
            <v>Nový Jičín</v>
          </cell>
          <cell r="N124">
            <v>99.99</v>
          </cell>
          <cell r="O124">
            <v>99.99</v>
          </cell>
          <cell r="P124">
            <v>99.99</v>
          </cell>
          <cell r="R124">
            <v>99.99</v>
          </cell>
          <cell r="S124">
            <v>99.99</v>
          </cell>
          <cell r="T124">
            <v>99.99</v>
          </cell>
        </row>
        <row r="125">
          <cell r="A125">
            <v>120</v>
          </cell>
          <cell r="B125">
            <v>120.119</v>
          </cell>
          <cell r="C125">
            <v>120</v>
          </cell>
          <cell r="D125">
            <v>120</v>
          </cell>
          <cell r="E125">
            <v>37</v>
          </cell>
          <cell r="F125">
            <v>999</v>
          </cell>
          <cell r="G125" t="str">
            <v/>
          </cell>
          <cell r="H125">
            <v>120</v>
          </cell>
          <cell r="J125">
            <v>119</v>
          </cell>
          <cell r="L125" t="str">
            <v>Petr FIURÁŠEK</v>
          </cell>
          <cell r="M125" t="str">
            <v>Nový Jičín</v>
          </cell>
          <cell r="N125">
            <v>99.99</v>
          </cell>
          <cell r="O125">
            <v>99.99</v>
          </cell>
          <cell r="P125">
            <v>99.99</v>
          </cell>
          <cell r="R125">
            <v>99.99</v>
          </cell>
          <cell r="S125">
            <v>99.99</v>
          </cell>
          <cell r="T125">
            <v>99.99</v>
          </cell>
        </row>
      </sheetData>
      <sheetData sheetId="4"/>
      <sheetData sheetId="5"/>
      <sheetData sheetId="6"/>
      <sheetData sheetId="7"/>
      <sheetData sheetId="8">
        <row r="6">
          <cell r="C6">
            <v>6</v>
          </cell>
          <cell r="D6">
            <v>172.24</v>
          </cell>
          <cell r="N6">
            <v>11</v>
          </cell>
        </row>
        <row r="7">
          <cell r="C7">
            <v>4</v>
          </cell>
          <cell r="D7">
            <v>157.01</v>
          </cell>
          <cell r="N7">
            <v>9</v>
          </cell>
        </row>
        <row r="8">
          <cell r="C8">
            <v>1</v>
          </cell>
          <cell r="D8">
            <v>88.43</v>
          </cell>
          <cell r="N8">
            <v>1</v>
          </cell>
        </row>
        <row r="9">
          <cell r="C9">
            <v>5</v>
          </cell>
          <cell r="D9">
            <v>165.01</v>
          </cell>
          <cell r="N9">
            <v>10</v>
          </cell>
        </row>
        <row r="10">
          <cell r="C10">
            <v>2</v>
          </cell>
          <cell r="D10">
            <v>94.22</v>
          </cell>
          <cell r="N10">
            <v>2</v>
          </cell>
        </row>
        <row r="11">
          <cell r="C11">
            <v>3</v>
          </cell>
          <cell r="D11">
            <v>138.76999999999998</v>
          </cell>
          <cell r="N11">
            <v>6</v>
          </cell>
        </row>
        <row r="12">
          <cell r="D12">
            <v>101.36999999999999</v>
          </cell>
          <cell r="N12">
            <v>4</v>
          </cell>
        </row>
        <row r="13">
          <cell r="C13">
            <v>5</v>
          </cell>
          <cell r="D13">
            <v>210.5</v>
          </cell>
          <cell r="N13">
            <v>12</v>
          </cell>
        </row>
        <row r="14">
          <cell r="C14">
            <v>4</v>
          </cell>
          <cell r="D14">
            <v>147.47</v>
          </cell>
          <cell r="N14">
            <v>8</v>
          </cell>
        </row>
        <row r="15">
          <cell r="C15">
            <v>3</v>
          </cell>
          <cell r="D15">
            <v>141.19</v>
          </cell>
          <cell r="N15">
            <v>7</v>
          </cell>
        </row>
        <row r="16">
          <cell r="C16">
            <v>2</v>
          </cell>
          <cell r="D16">
            <v>101.97</v>
          </cell>
          <cell r="N16">
            <v>5</v>
          </cell>
        </row>
        <row r="17">
          <cell r="C17">
            <v>1</v>
          </cell>
          <cell r="D17">
            <v>99.85</v>
          </cell>
          <cell r="N17">
            <v>3</v>
          </cell>
        </row>
      </sheetData>
      <sheetData sheetId="9">
        <row r="6">
          <cell r="C6">
            <v>6</v>
          </cell>
          <cell r="D6">
            <v>133.82</v>
          </cell>
          <cell r="N6">
            <v>11</v>
          </cell>
        </row>
        <row r="7">
          <cell r="C7">
            <v>3</v>
          </cell>
          <cell r="D7">
            <v>120.83000000000001</v>
          </cell>
          <cell r="N7">
            <v>6</v>
          </cell>
        </row>
        <row r="8">
          <cell r="C8">
            <v>1</v>
          </cell>
          <cell r="D8">
            <v>97.829999999999984</v>
          </cell>
          <cell r="N8">
            <v>1</v>
          </cell>
        </row>
        <row r="9">
          <cell r="C9">
            <v>5</v>
          </cell>
          <cell r="D9">
            <v>126.83999999999999</v>
          </cell>
          <cell r="N9">
            <v>9</v>
          </cell>
        </row>
        <row r="10">
          <cell r="C10">
            <v>2</v>
          </cell>
          <cell r="D10">
            <v>101.97999999999999</v>
          </cell>
          <cell r="N10">
            <v>2</v>
          </cell>
        </row>
        <row r="11">
          <cell r="C11">
            <v>4</v>
          </cell>
          <cell r="D11">
            <v>122.18</v>
          </cell>
          <cell r="N11">
            <v>7</v>
          </cell>
        </row>
        <row r="12">
          <cell r="D12">
            <v>108.55</v>
          </cell>
          <cell r="N12">
            <v>3</v>
          </cell>
        </row>
        <row r="13">
          <cell r="C13">
            <v>5</v>
          </cell>
          <cell r="D13">
            <v>139.72999999999999</v>
          </cell>
          <cell r="N13">
            <v>12</v>
          </cell>
        </row>
        <row r="14">
          <cell r="C14">
            <v>3</v>
          </cell>
          <cell r="D14">
            <v>126.72</v>
          </cell>
          <cell r="N14">
            <v>8</v>
          </cell>
        </row>
        <row r="15">
          <cell r="C15">
            <v>4</v>
          </cell>
          <cell r="D15">
            <v>126.93000000000002</v>
          </cell>
          <cell r="N15">
            <v>10</v>
          </cell>
        </row>
        <row r="16">
          <cell r="C16">
            <v>1</v>
          </cell>
          <cell r="D16">
            <v>110.67</v>
          </cell>
          <cell r="N16">
            <v>4</v>
          </cell>
        </row>
        <row r="17">
          <cell r="C17">
            <v>2</v>
          </cell>
          <cell r="D17">
            <v>111.51</v>
          </cell>
          <cell r="N17">
            <v>5</v>
          </cell>
        </row>
      </sheetData>
      <sheetData sheetId="10">
        <row r="6">
          <cell r="A6">
            <v>41</v>
          </cell>
          <cell r="B6">
            <v>41.000999999999998</v>
          </cell>
          <cell r="C6">
            <v>41</v>
          </cell>
          <cell r="D6">
            <v>41</v>
          </cell>
          <cell r="E6">
            <v>18</v>
          </cell>
          <cell r="F6">
            <v>999</v>
          </cell>
          <cell r="G6" t="str">
            <v/>
          </cell>
          <cell r="H6">
            <v>1</v>
          </cell>
          <cell r="I6" t="str">
            <v>Petr BOXAN</v>
          </cell>
          <cell r="J6" t="str">
            <v>Bruntál</v>
          </cell>
          <cell r="K6">
            <v>19.5</v>
          </cell>
          <cell r="L6">
            <v>23.01</v>
          </cell>
          <cell r="M6">
            <v>42.510000000000005</v>
          </cell>
        </row>
        <row r="7">
          <cell r="A7">
            <v>72</v>
          </cell>
          <cell r="B7">
            <v>110.002</v>
          </cell>
          <cell r="C7">
            <v>110</v>
          </cell>
          <cell r="D7">
            <v>110</v>
          </cell>
          <cell r="E7">
            <v>35</v>
          </cell>
          <cell r="F7">
            <v>999</v>
          </cell>
          <cell r="G7" t="str">
            <v/>
          </cell>
          <cell r="H7">
            <v>2</v>
          </cell>
          <cell r="I7" t="str">
            <v>Jaromír DEMJANOVIČ</v>
          </cell>
          <cell r="J7" t="str">
            <v>Bruntál</v>
          </cell>
          <cell r="K7">
            <v>23.7</v>
          </cell>
          <cell r="L7">
            <v>99.99</v>
          </cell>
          <cell r="M7">
            <v>99.99</v>
          </cell>
        </row>
        <row r="8">
          <cell r="A8">
            <v>73</v>
          </cell>
          <cell r="B8">
            <v>110.003</v>
          </cell>
          <cell r="C8">
            <v>110</v>
          </cell>
          <cell r="D8">
            <v>110</v>
          </cell>
          <cell r="E8">
            <v>35</v>
          </cell>
          <cell r="F8">
            <v>999</v>
          </cell>
          <cell r="G8" t="str">
            <v/>
          </cell>
          <cell r="H8">
            <v>3</v>
          </cell>
          <cell r="I8" t="str">
            <v>Radek ŠVIKRUHA</v>
          </cell>
          <cell r="J8" t="str">
            <v>Bruntál</v>
          </cell>
          <cell r="K8">
            <v>99.99</v>
          </cell>
          <cell r="L8">
            <v>32.36</v>
          </cell>
          <cell r="M8">
            <v>99.99</v>
          </cell>
        </row>
        <row r="9">
          <cell r="A9">
            <v>74</v>
          </cell>
          <cell r="B9">
            <v>110.004</v>
          </cell>
          <cell r="C9">
            <v>110</v>
          </cell>
          <cell r="D9">
            <v>110</v>
          </cell>
          <cell r="E9">
            <v>35</v>
          </cell>
          <cell r="F9">
            <v>999</v>
          </cell>
          <cell r="G9" t="str">
            <v/>
          </cell>
          <cell r="H9">
            <v>4</v>
          </cell>
          <cell r="I9" t="str">
            <v>Jakub SVRČINA</v>
          </cell>
          <cell r="J9" t="str">
            <v>Bruntál</v>
          </cell>
          <cell r="K9">
            <v>99.99</v>
          </cell>
          <cell r="L9">
            <v>30.45</v>
          </cell>
          <cell r="M9">
            <v>99.99</v>
          </cell>
        </row>
        <row r="10">
          <cell r="A10">
            <v>75</v>
          </cell>
          <cell r="B10">
            <v>110.005</v>
          </cell>
          <cell r="C10">
            <v>110</v>
          </cell>
          <cell r="D10">
            <v>110</v>
          </cell>
          <cell r="E10">
            <v>35</v>
          </cell>
          <cell r="F10">
            <v>999</v>
          </cell>
          <cell r="G10" t="str">
            <v/>
          </cell>
          <cell r="H10">
            <v>5</v>
          </cell>
          <cell r="I10" t="str">
            <v>Pavel VITÁSEK</v>
          </cell>
          <cell r="J10" t="str">
            <v>Bruntál</v>
          </cell>
          <cell r="K10">
            <v>23.89</v>
          </cell>
          <cell r="L10">
            <v>99.99</v>
          </cell>
          <cell r="M10">
            <v>99.99</v>
          </cell>
        </row>
        <row r="11">
          <cell r="A11">
            <v>57</v>
          </cell>
          <cell r="B11">
            <v>57.006</v>
          </cell>
          <cell r="C11">
            <v>57</v>
          </cell>
          <cell r="D11">
            <v>57</v>
          </cell>
          <cell r="E11">
            <v>28</v>
          </cell>
          <cell r="F11">
            <v>999</v>
          </cell>
          <cell r="G11" t="str">
            <v/>
          </cell>
          <cell r="H11">
            <v>6</v>
          </cell>
          <cell r="I11" t="str">
            <v>Jan MICHL-BERNÁRD</v>
          </cell>
          <cell r="J11" t="str">
            <v>Bruntál</v>
          </cell>
          <cell r="K11">
            <v>21.27</v>
          </cell>
          <cell r="L11">
            <v>27.44</v>
          </cell>
          <cell r="M11">
            <v>48.71</v>
          </cell>
        </row>
        <row r="12">
          <cell r="A12">
            <v>76</v>
          </cell>
          <cell r="B12">
            <v>110.00700000000001</v>
          </cell>
          <cell r="C12">
            <v>110</v>
          </cell>
          <cell r="D12">
            <v>110</v>
          </cell>
          <cell r="E12">
            <v>35</v>
          </cell>
          <cell r="F12">
            <v>999</v>
          </cell>
          <cell r="G12" t="str">
            <v/>
          </cell>
          <cell r="H12">
            <v>7</v>
          </cell>
          <cell r="I12" t="str">
            <v>Petr SLAVÍK</v>
          </cell>
          <cell r="J12" t="str">
            <v>Bruntál</v>
          </cell>
          <cell r="K12">
            <v>99.99</v>
          </cell>
          <cell r="L12">
            <v>23.17</v>
          </cell>
          <cell r="M12">
            <v>99.99</v>
          </cell>
        </row>
        <row r="13">
          <cell r="A13">
            <v>77</v>
          </cell>
          <cell r="B13">
            <v>110.008</v>
          </cell>
          <cell r="C13">
            <v>110</v>
          </cell>
          <cell r="D13">
            <v>110</v>
          </cell>
          <cell r="E13">
            <v>35</v>
          </cell>
          <cell r="F13">
            <v>999</v>
          </cell>
          <cell r="G13" t="str">
            <v/>
          </cell>
          <cell r="H13">
            <v>8</v>
          </cell>
          <cell r="I13" t="str">
            <v>Květoslav SMRŽ</v>
          </cell>
          <cell r="J13" t="str">
            <v>Bruntál</v>
          </cell>
          <cell r="K13">
            <v>23.32</v>
          </cell>
          <cell r="L13">
            <v>99.99</v>
          </cell>
          <cell r="M13">
            <v>99.99</v>
          </cell>
        </row>
        <row r="14">
          <cell r="A14">
            <v>68</v>
          </cell>
          <cell r="B14">
            <v>68.009</v>
          </cell>
          <cell r="C14">
            <v>68</v>
          </cell>
          <cell r="D14">
            <v>68</v>
          </cell>
          <cell r="E14">
            <v>33</v>
          </cell>
          <cell r="F14">
            <v>999</v>
          </cell>
          <cell r="G14" t="str">
            <v/>
          </cell>
          <cell r="H14">
            <v>9</v>
          </cell>
          <cell r="I14" t="str">
            <v>Roman ŠIMEK</v>
          </cell>
          <cell r="J14" t="str">
            <v>Bruntál</v>
          </cell>
          <cell r="K14">
            <v>22.14</v>
          </cell>
          <cell r="L14">
            <v>35.81</v>
          </cell>
          <cell r="M14">
            <v>57.95</v>
          </cell>
        </row>
        <row r="15">
          <cell r="A15">
            <v>78</v>
          </cell>
          <cell r="B15">
            <v>110.01</v>
          </cell>
          <cell r="C15">
            <v>110</v>
          </cell>
          <cell r="D15">
            <v>110</v>
          </cell>
          <cell r="E15">
            <v>35</v>
          </cell>
          <cell r="F15">
            <v>999</v>
          </cell>
          <cell r="G15" t="str">
            <v/>
          </cell>
          <cell r="H15">
            <v>10</v>
          </cell>
          <cell r="I15" t="str">
            <v>Tomáš FRIDEL</v>
          </cell>
          <cell r="J15" t="str">
            <v>Bruntál</v>
          </cell>
          <cell r="K15">
            <v>99.99</v>
          </cell>
          <cell r="L15">
            <v>38.28</v>
          </cell>
          <cell r="M15">
            <v>99.99</v>
          </cell>
        </row>
        <row r="16">
          <cell r="A16">
            <v>63</v>
          </cell>
          <cell r="B16">
            <v>63.011000000000003</v>
          </cell>
          <cell r="C16">
            <v>63</v>
          </cell>
          <cell r="D16">
            <v>999</v>
          </cell>
          <cell r="E16" t="str">
            <v/>
          </cell>
          <cell r="F16">
            <v>63</v>
          </cell>
          <cell r="G16">
            <v>25</v>
          </cell>
          <cell r="H16">
            <v>11</v>
          </cell>
          <cell r="I16" t="str">
            <v>Milan SMATANA</v>
          </cell>
          <cell r="J16" t="str">
            <v>Jeseník</v>
          </cell>
          <cell r="K16">
            <v>20.49</v>
          </cell>
          <cell r="L16">
            <v>31.61</v>
          </cell>
          <cell r="M16">
            <v>52.099999999999994</v>
          </cell>
        </row>
        <row r="17">
          <cell r="A17">
            <v>79</v>
          </cell>
          <cell r="B17">
            <v>110.012</v>
          </cell>
          <cell r="C17">
            <v>110</v>
          </cell>
          <cell r="D17">
            <v>999</v>
          </cell>
          <cell r="E17" t="str">
            <v/>
          </cell>
          <cell r="F17">
            <v>110</v>
          </cell>
          <cell r="G17">
            <v>31</v>
          </cell>
          <cell r="H17">
            <v>12</v>
          </cell>
          <cell r="I17" t="str">
            <v>Martin TONHAUSER</v>
          </cell>
          <cell r="J17" t="str">
            <v>Jeseník</v>
          </cell>
          <cell r="K17">
            <v>99.99</v>
          </cell>
          <cell r="L17">
            <v>35.01</v>
          </cell>
          <cell r="M17">
            <v>99.99</v>
          </cell>
        </row>
        <row r="18">
          <cell r="A18">
            <v>70</v>
          </cell>
          <cell r="B18">
            <v>70.013000000000005</v>
          </cell>
          <cell r="C18">
            <v>70</v>
          </cell>
          <cell r="D18">
            <v>999</v>
          </cell>
          <cell r="E18" t="str">
            <v/>
          </cell>
          <cell r="F18">
            <v>70</v>
          </cell>
          <cell r="G18">
            <v>29</v>
          </cell>
          <cell r="H18">
            <v>13</v>
          </cell>
          <cell r="I18" t="str">
            <v>Roman GROSIČ</v>
          </cell>
          <cell r="J18" t="str">
            <v>Jeseník</v>
          </cell>
          <cell r="K18">
            <v>21.02</v>
          </cell>
          <cell r="L18">
            <v>41.68</v>
          </cell>
          <cell r="M18">
            <v>62.7</v>
          </cell>
        </row>
        <row r="19">
          <cell r="A19">
            <v>55</v>
          </cell>
          <cell r="B19">
            <v>55.014000000000003</v>
          </cell>
          <cell r="C19">
            <v>55</v>
          </cell>
          <cell r="D19">
            <v>999</v>
          </cell>
          <cell r="E19" t="str">
            <v/>
          </cell>
          <cell r="F19">
            <v>55</v>
          </cell>
          <cell r="G19">
            <v>22</v>
          </cell>
          <cell r="H19">
            <v>14</v>
          </cell>
          <cell r="I19" t="str">
            <v>Pavel ŠTASTNÝ</v>
          </cell>
          <cell r="J19" t="str">
            <v>Jeseník</v>
          </cell>
          <cell r="K19">
            <v>21.4</v>
          </cell>
          <cell r="L19">
            <v>26.98</v>
          </cell>
          <cell r="M19">
            <v>48.379999999999995</v>
          </cell>
        </row>
        <row r="20">
          <cell r="A20">
            <v>80</v>
          </cell>
          <cell r="B20">
            <v>110.015</v>
          </cell>
          <cell r="C20">
            <v>110</v>
          </cell>
          <cell r="D20">
            <v>999</v>
          </cell>
          <cell r="E20" t="str">
            <v/>
          </cell>
          <cell r="F20">
            <v>110</v>
          </cell>
          <cell r="G20">
            <v>31</v>
          </cell>
          <cell r="H20">
            <v>15</v>
          </cell>
          <cell r="I20" t="str">
            <v xml:space="preserve">Neobsazen </v>
          </cell>
          <cell r="J20" t="str">
            <v>Jeseník</v>
          </cell>
          <cell r="K20">
            <v>99.99</v>
          </cell>
          <cell r="L20">
            <v>99.99</v>
          </cell>
          <cell r="M20">
            <v>99.99</v>
          </cell>
        </row>
        <row r="21">
          <cell r="A21">
            <v>67</v>
          </cell>
          <cell r="B21">
            <v>67.016000000000005</v>
          </cell>
          <cell r="C21">
            <v>67</v>
          </cell>
          <cell r="D21">
            <v>999</v>
          </cell>
          <cell r="E21" t="str">
            <v/>
          </cell>
          <cell r="F21">
            <v>67</v>
          </cell>
          <cell r="G21">
            <v>28</v>
          </cell>
          <cell r="H21">
            <v>16</v>
          </cell>
          <cell r="I21" t="str">
            <v>Michal KUŽÍLEK</v>
          </cell>
          <cell r="J21" t="str">
            <v>Jeseník</v>
          </cell>
          <cell r="K21">
            <v>23.69</v>
          </cell>
          <cell r="L21">
            <v>31.99</v>
          </cell>
          <cell r="M21">
            <v>55.68</v>
          </cell>
        </row>
        <row r="22">
          <cell r="A22">
            <v>71</v>
          </cell>
          <cell r="B22">
            <v>71.016999999999996</v>
          </cell>
          <cell r="C22">
            <v>71</v>
          </cell>
          <cell r="D22">
            <v>999</v>
          </cell>
          <cell r="E22" t="str">
            <v/>
          </cell>
          <cell r="F22">
            <v>71</v>
          </cell>
          <cell r="G22">
            <v>30</v>
          </cell>
          <cell r="H22">
            <v>17</v>
          </cell>
          <cell r="I22" t="str">
            <v>Martin DISTLER</v>
          </cell>
          <cell r="J22" t="str">
            <v>Jeseník</v>
          </cell>
          <cell r="K22">
            <v>25.1</v>
          </cell>
          <cell r="L22">
            <v>43.23</v>
          </cell>
          <cell r="M22">
            <v>68.33</v>
          </cell>
        </row>
        <row r="23">
          <cell r="A23">
            <v>81</v>
          </cell>
          <cell r="B23">
            <v>110.018</v>
          </cell>
          <cell r="C23">
            <v>110</v>
          </cell>
          <cell r="D23">
            <v>999</v>
          </cell>
          <cell r="E23" t="str">
            <v/>
          </cell>
          <cell r="F23">
            <v>110</v>
          </cell>
          <cell r="G23">
            <v>31</v>
          </cell>
          <cell r="H23">
            <v>18</v>
          </cell>
          <cell r="I23" t="str">
            <v>Aleš JURČÁK</v>
          </cell>
          <cell r="J23" t="str">
            <v>Jeseník</v>
          </cell>
          <cell r="K23">
            <v>99.99</v>
          </cell>
          <cell r="L23">
            <v>99.99</v>
          </cell>
          <cell r="M23">
            <v>99.99</v>
          </cell>
        </row>
        <row r="24">
          <cell r="A24">
            <v>82</v>
          </cell>
          <cell r="B24">
            <v>110.01900000000001</v>
          </cell>
          <cell r="C24">
            <v>110</v>
          </cell>
          <cell r="D24">
            <v>999</v>
          </cell>
          <cell r="E24" t="str">
            <v/>
          </cell>
          <cell r="F24">
            <v>110</v>
          </cell>
          <cell r="G24">
            <v>31</v>
          </cell>
          <cell r="H24">
            <v>19</v>
          </cell>
          <cell r="I24" t="str">
            <v>Daniel GREŠÁK</v>
          </cell>
          <cell r="J24" t="str">
            <v>Jeseník</v>
          </cell>
          <cell r="K24">
            <v>99.99</v>
          </cell>
          <cell r="L24">
            <v>99.99</v>
          </cell>
          <cell r="M24">
            <v>99.99</v>
          </cell>
        </row>
        <row r="25">
          <cell r="A25">
            <v>83</v>
          </cell>
          <cell r="B25">
            <v>110.02</v>
          </cell>
          <cell r="C25">
            <v>110</v>
          </cell>
          <cell r="D25">
            <v>999</v>
          </cell>
          <cell r="E25" t="str">
            <v/>
          </cell>
          <cell r="F25">
            <v>110</v>
          </cell>
          <cell r="G25">
            <v>31</v>
          </cell>
          <cell r="H25">
            <v>20</v>
          </cell>
          <cell r="I25" t="str">
            <v>Martin SUROVÝCH</v>
          </cell>
          <cell r="J25" t="str">
            <v>Jeseník</v>
          </cell>
          <cell r="K25">
            <v>28.03</v>
          </cell>
          <cell r="L25">
            <v>99.99</v>
          </cell>
          <cell r="M25">
            <v>99.99</v>
          </cell>
        </row>
        <row r="26">
          <cell r="A26">
            <v>56</v>
          </cell>
          <cell r="B26">
            <v>56.021000000000001</v>
          </cell>
          <cell r="C26">
            <v>56</v>
          </cell>
          <cell r="D26">
            <v>56</v>
          </cell>
          <cell r="E26">
            <v>27</v>
          </cell>
          <cell r="F26">
            <v>999</v>
          </cell>
          <cell r="G26" t="str">
            <v/>
          </cell>
          <cell r="H26">
            <v>21</v>
          </cell>
          <cell r="I26" t="str">
            <v>Přemysl PTÁŠNÍK</v>
          </cell>
          <cell r="J26" t="str">
            <v>Opava</v>
          </cell>
          <cell r="K26">
            <v>19.16</v>
          </cell>
          <cell r="L26">
            <v>29.54</v>
          </cell>
          <cell r="M26">
            <v>48.7</v>
          </cell>
        </row>
        <row r="27">
          <cell r="A27">
            <v>43</v>
          </cell>
          <cell r="B27">
            <v>43.021999999999998</v>
          </cell>
          <cell r="C27">
            <v>43</v>
          </cell>
          <cell r="D27">
            <v>43</v>
          </cell>
          <cell r="E27">
            <v>20</v>
          </cell>
          <cell r="F27">
            <v>999</v>
          </cell>
          <cell r="G27" t="str">
            <v/>
          </cell>
          <cell r="H27">
            <v>22</v>
          </cell>
          <cell r="I27" t="str">
            <v>Jiří DRÁPAL</v>
          </cell>
          <cell r="J27" t="str">
            <v>Opava</v>
          </cell>
          <cell r="K27">
            <v>19.93</v>
          </cell>
          <cell r="L27">
            <v>24.04</v>
          </cell>
          <cell r="M27">
            <v>43.97</v>
          </cell>
        </row>
        <row r="28">
          <cell r="A28">
            <v>44</v>
          </cell>
          <cell r="B28">
            <v>44.023000000000003</v>
          </cell>
          <cell r="C28">
            <v>44</v>
          </cell>
          <cell r="D28">
            <v>44</v>
          </cell>
          <cell r="E28">
            <v>21</v>
          </cell>
          <cell r="F28">
            <v>999</v>
          </cell>
          <cell r="G28" t="str">
            <v/>
          </cell>
          <cell r="H28">
            <v>23</v>
          </cell>
          <cell r="I28" t="str">
            <v>Aleš MARTINEK</v>
          </cell>
          <cell r="J28" t="str">
            <v>Opava</v>
          </cell>
          <cell r="K28">
            <v>19.53</v>
          </cell>
          <cell r="L28">
            <v>24.5</v>
          </cell>
          <cell r="M28">
            <v>44.03</v>
          </cell>
        </row>
        <row r="29">
          <cell r="A29">
            <v>52</v>
          </cell>
          <cell r="B29">
            <v>52.024000000000001</v>
          </cell>
          <cell r="C29">
            <v>52</v>
          </cell>
          <cell r="D29">
            <v>52</v>
          </cell>
          <cell r="E29">
            <v>26</v>
          </cell>
          <cell r="F29">
            <v>999</v>
          </cell>
          <cell r="G29" t="str">
            <v/>
          </cell>
          <cell r="H29">
            <v>24</v>
          </cell>
          <cell r="I29" t="str">
            <v>Jan ČERNÝ</v>
          </cell>
          <cell r="J29" t="str">
            <v>Opava</v>
          </cell>
          <cell r="K29">
            <v>22.51</v>
          </cell>
          <cell r="L29">
            <v>23.94</v>
          </cell>
          <cell r="M29">
            <v>46.45</v>
          </cell>
        </row>
        <row r="30">
          <cell r="A30">
            <v>84</v>
          </cell>
          <cell r="B30">
            <v>110.02500000000001</v>
          </cell>
          <cell r="C30">
            <v>110</v>
          </cell>
          <cell r="D30">
            <v>110</v>
          </cell>
          <cell r="E30">
            <v>35</v>
          </cell>
          <cell r="F30">
            <v>999</v>
          </cell>
          <cell r="G30" t="str">
            <v/>
          </cell>
          <cell r="H30">
            <v>25</v>
          </cell>
          <cell r="I30" t="str">
            <v>Jan POTEPA</v>
          </cell>
          <cell r="J30" t="str">
            <v>Opava</v>
          </cell>
          <cell r="K30">
            <v>27.07</v>
          </cell>
          <cell r="L30">
            <v>99.99</v>
          </cell>
          <cell r="M30">
            <v>99.99</v>
          </cell>
        </row>
        <row r="31">
          <cell r="A31">
            <v>85</v>
          </cell>
          <cell r="B31">
            <v>110.026</v>
          </cell>
          <cell r="C31">
            <v>110</v>
          </cell>
          <cell r="D31">
            <v>110</v>
          </cell>
          <cell r="E31">
            <v>35</v>
          </cell>
          <cell r="F31">
            <v>999</v>
          </cell>
          <cell r="G31" t="str">
            <v/>
          </cell>
          <cell r="H31">
            <v>26</v>
          </cell>
          <cell r="I31" t="str">
            <v>Pavel HLAVÁČEK</v>
          </cell>
          <cell r="J31" t="str">
            <v>Opava</v>
          </cell>
          <cell r="K31">
            <v>99.99</v>
          </cell>
          <cell r="L31">
            <v>27.79</v>
          </cell>
          <cell r="M31">
            <v>99.99</v>
          </cell>
        </row>
        <row r="32">
          <cell r="A32">
            <v>86</v>
          </cell>
          <cell r="B32">
            <v>110.027</v>
          </cell>
          <cell r="C32">
            <v>110</v>
          </cell>
          <cell r="D32">
            <v>110</v>
          </cell>
          <cell r="E32">
            <v>35</v>
          </cell>
          <cell r="F32">
            <v>999</v>
          </cell>
          <cell r="G32" t="str">
            <v/>
          </cell>
          <cell r="H32">
            <v>27</v>
          </cell>
          <cell r="I32" t="str">
            <v>Pavel HAVRLANT</v>
          </cell>
          <cell r="J32" t="str">
            <v>Opava</v>
          </cell>
          <cell r="K32">
            <v>99.99</v>
          </cell>
          <cell r="L32">
            <v>27.2</v>
          </cell>
          <cell r="M32">
            <v>99.99</v>
          </cell>
        </row>
        <row r="33">
          <cell r="A33">
            <v>61</v>
          </cell>
          <cell r="B33">
            <v>61.027999999999999</v>
          </cell>
          <cell r="C33">
            <v>61</v>
          </cell>
          <cell r="D33">
            <v>61</v>
          </cell>
          <cell r="E33">
            <v>30</v>
          </cell>
          <cell r="F33">
            <v>999</v>
          </cell>
          <cell r="G33" t="str">
            <v/>
          </cell>
          <cell r="H33">
            <v>28</v>
          </cell>
          <cell r="I33" t="str">
            <v>Vojtěch FEHER</v>
          </cell>
          <cell r="J33" t="str">
            <v>Opava</v>
          </cell>
          <cell r="K33">
            <v>21.62</v>
          </cell>
          <cell r="L33">
            <v>29.86</v>
          </cell>
          <cell r="M33">
            <v>51.480000000000004</v>
          </cell>
        </row>
        <row r="34">
          <cell r="A34">
            <v>60</v>
          </cell>
          <cell r="B34">
            <v>60.029000000000003</v>
          </cell>
          <cell r="C34">
            <v>60</v>
          </cell>
          <cell r="D34">
            <v>60</v>
          </cell>
          <cell r="E34">
            <v>29</v>
          </cell>
          <cell r="F34">
            <v>999</v>
          </cell>
          <cell r="G34" t="str">
            <v/>
          </cell>
          <cell r="H34">
            <v>29</v>
          </cell>
          <cell r="I34" t="str">
            <v>Robin MALCHÁREK</v>
          </cell>
          <cell r="J34" t="str">
            <v>Opava</v>
          </cell>
          <cell r="K34">
            <v>20.13</v>
          </cell>
          <cell r="L34">
            <v>31.32</v>
          </cell>
          <cell r="M34">
            <v>51.45</v>
          </cell>
        </row>
        <row r="35">
          <cell r="A35">
            <v>87</v>
          </cell>
          <cell r="B35">
            <v>110.03</v>
          </cell>
          <cell r="C35">
            <v>110</v>
          </cell>
          <cell r="D35">
            <v>110</v>
          </cell>
          <cell r="E35">
            <v>35</v>
          </cell>
          <cell r="F35">
            <v>999</v>
          </cell>
          <cell r="G35" t="str">
            <v/>
          </cell>
          <cell r="H35">
            <v>30</v>
          </cell>
          <cell r="I35" t="str">
            <v>Radomír KUBESA</v>
          </cell>
          <cell r="J35" t="str">
            <v>Opava</v>
          </cell>
          <cell r="K35">
            <v>20.46</v>
          </cell>
          <cell r="L35">
            <v>99.99</v>
          </cell>
          <cell r="M35">
            <v>99.99</v>
          </cell>
        </row>
        <row r="36">
          <cell r="A36">
            <v>66</v>
          </cell>
          <cell r="B36">
            <v>66.031000000000006</v>
          </cell>
          <cell r="C36">
            <v>66</v>
          </cell>
          <cell r="D36">
            <v>999</v>
          </cell>
          <cell r="E36" t="str">
            <v/>
          </cell>
          <cell r="F36">
            <v>66</v>
          </cell>
          <cell r="G36">
            <v>27</v>
          </cell>
          <cell r="H36">
            <v>31</v>
          </cell>
          <cell r="I36" t="str">
            <v>Jakub DOLEČEK</v>
          </cell>
          <cell r="J36" t="str">
            <v>Prostějov</v>
          </cell>
          <cell r="K36">
            <v>25.64</v>
          </cell>
          <cell r="L36">
            <v>28.66</v>
          </cell>
          <cell r="M36">
            <v>54.3</v>
          </cell>
        </row>
        <row r="37">
          <cell r="A37">
            <v>65</v>
          </cell>
          <cell r="B37">
            <v>65.031999999999996</v>
          </cell>
          <cell r="C37">
            <v>65</v>
          </cell>
          <cell r="D37">
            <v>999</v>
          </cell>
          <cell r="E37" t="str">
            <v/>
          </cell>
          <cell r="F37">
            <v>65</v>
          </cell>
          <cell r="G37">
            <v>26</v>
          </cell>
          <cell r="H37">
            <v>32</v>
          </cell>
          <cell r="I37" t="str">
            <v>Martin GRULICH</v>
          </cell>
          <cell r="J37" t="str">
            <v>Prostějov</v>
          </cell>
          <cell r="K37">
            <v>20.58</v>
          </cell>
          <cell r="L37">
            <v>32.92</v>
          </cell>
          <cell r="M37">
            <v>53.5</v>
          </cell>
        </row>
        <row r="38">
          <cell r="A38">
            <v>54</v>
          </cell>
          <cell r="B38">
            <v>54.033000000000001</v>
          </cell>
          <cell r="C38">
            <v>54</v>
          </cell>
          <cell r="D38">
            <v>999</v>
          </cell>
          <cell r="E38" t="str">
            <v/>
          </cell>
          <cell r="F38">
            <v>54</v>
          </cell>
          <cell r="G38">
            <v>21</v>
          </cell>
          <cell r="H38">
            <v>33</v>
          </cell>
          <cell r="I38" t="str">
            <v>Jiří POKOVBA</v>
          </cell>
          <cell r="J38" t="str">
            <v>Prostějov</v>
          </cell>
          <cell r="K38">
            <v>22.67</v>
          </cell>
          <cell r="L38">
            <v>23.93</v>
          </cell>
          <cell r="M38">
            <v>46.6</v>
          </cell>
        </row>
        <row r="39">
          <cell r="A39">
            <v>12</v>
          </cell>
          <cell r="B39">
            <v>12.034000000000001</v>
          </cell>
          <cell r="C39">
            <v>12</v>
          </cell>
          <cell r="D39">
            <v>999</v>
          </cell>
          <cell r="E39" t="str">
            <v/>
          </cell>
          <cell r="F39">
            <v>12</v>
          </cell>
          <cell r="G39">
            <v>2</v>
          </cell>
          <cell r="H39">
            <v>34</v>
          </cell>
          <cell r="I39" t="str">
            <v>Jan ŠINDELKA</v>
          </cell>
          <cell r="J39" t="str">
            <v>Prostějov</v>
          </cell>
          <cell r="K39">
            <v>17.63</v>
          </cell>
          <cell r="L39">
            <v>15.49</v>
          </cell>
          <cell r="M39">
            <v>33.119999999999997</v>
          </cell>
        </row>
        <row r="40">
          <cell r="A40">
            <v>88</v>
          </cell>
          <cell r="B40">
            <v>110.035</v>
          </cell>
          <cell r="C40">
            <v>110</v>
          </cell>
          <cell r="D40">
            <v>999</v>
          </cell>
          <cell r="E40" t="str">
            <v/>
          </cell>
          <cell r="F40">
            <v>110</v>
          </cell>
          <cell r="G40">
            <v>31</v>
          </cell>
          <cell r="H40">
            <v>35</v>
          </cell>
          <cell r="I40" t="str">
            <v>Radim LUKÁŠ</v>
          </cell>
          <cell r="J40" t="str">
            <v>Prostějov</v>
          </cell>
          <cell r="K40">
            <v>99.99</v>
          </cell>
          <cell r="L40">
            <v>27.5</v>
          </cell>
          <cell r="M40">
            <v>99.99</v>
          </cell>
        </row>
        <row r="41">
          <cell r="A41">
            <v>53</v>
          </cell>
          <cell r="B41">
            <v>53.036000000000001</v>
          </cell>
          <cell r="C41">
            <v>53</v>
          </cell>
          <cell r="D41">
            <v>999</v>
          </cell>
          <cell r="E41" t="str">
            <v/>
          </cell>
          <cell r="F41">
            <v>53</v>
          </cell>
          <cell r="G41">
            <v>20</v>
          </cell>
          <cell r="H41">
            <v>36</v>
          </cell>
          <cell r="I41" t="str">
            <v>David OCHMAN</v>
          </cell>
          <cell r="J41" t="str">
            <v>Prostějov</v>
          </cell>
          <cell r="K41">
            <v>20.55</v>
          </cell>
          <cell r="L41">
            <v>25.92</v>
          </cell>
          <cell r="M41">
            <v>46.47</v>
          </cell>
        </row>
        <row r="42">
          <cell r="A42">
            <v>89</v>
          </cell>
          <cell r="B42">
            <v>110.03700000000001</v>
          </cell>
          <cell r="C42">
            <v>110</v>
          </cell>
          <cell r="D42">
            <v>999</v>
          </cell>
          <cell r="E42" t="str">
            <v/>
          </cell>
          <cell r="F42">
            <v>110</v>
          </cell>
          <cell r="G42">
            <v>31</v>
          </cell>
          <cell r="H42">
            <v>37</v>
          </cell>
          <cell r="I42" t="str">
            <v>Robert JURÁK</v>
          </cell>
          <cell r="J42" t="str">
            <v>Prostějov</v>
          </cell>
          <cell r="K42">
            <v>99.99</v>
          </cell>
          <cell r="L42">
            <v>99.99</v>
          </cell>
          <cell r="M42">
            <v>99.99</v>
          </cell>
        </row>
        <row r="43">
          <cell r="A43">
            <v>90</v>
          </cell>
          <cell r="B43">
            <v>110.038</v>
          </cell>
          <cell r="C43">
            <v>110</v>
          </cell>
          <cell r="D43">
            <v>999</v>
          </cell>
          <cell r="E43" t="str">
            <v/>
          </cell>
          <cell r="F43">
            <v>110</v>
          </cell>
          <cell r="G43">
            <v>31</v>
          </cell>
          <cell r="H43">
            <v>38</v>
          </cell>
          <cell r="I43" t="str">
            <v>David ŠTEFEK</v>
          </cell>
          <cell r="J43" t="str">
            <v>Prostějov</v>
          </cell>
          <cell r="K43">
            <v>99.99</v>
          </cell>
          <cell r="L43">
            <v>99.99</v>
          </cell>
          <cell r="M43">
            <v>99.99</v>
          </cell>
        </row>
        <row r="44">
          <cell r="A44">
            <v>47</v>
          </cell>
          <cell r="B44">
            <v>47.039000000000001</v>
          </cell>
          <cell r="C44">
            <v>47</v>
          </cell>
          <cell r="D44">
            <v>999</v>
          </cell>
          <cell r="E44" t="str">
            <v/>
          </cell>
          <cell r="F44">
            <v>47</v>
          </cell>
          <cell r="G44">
            <v>19</v>
          </cell>
          <cell r="H44">
            <v>39</v>
          </cell>
          <cell r="I44" t="str">
            <v>Tomáš KOUTNÝ</v>
          </cell>
          <cell r="J44" t="str">
            <v>Prostějov</v>
          </cell>
          <cell r="K44">
            <v>19.649999999999999</v>
          </cell>
          <cell r="L44">
            <v>25.97</v>
          </cell>
          <cell r="M44">
            <v>45.62</v>
          </cell>
        </row>
        <row r="45">
          <cell r="A45">
            <v>91</v>
          </cell>
          <cell r="B45">
            <v>110.04</v>
          </cell>
          <cell r="C45">
            <v>110</v>
          </cell>
          <cell r="D45">
            <v>999</v>
          </cell>
          <cell r="E45" t="str">
            <v/>
          </cell>
          <cell r="F45">
            <v>110</v>
          </cell>
          <cell r="G45">
            <v>31</v>
          </cell>
          <cell r="H45">
            <v>40</v>
          </cell>
          <cell r="I45" t="str">
            <v>Radek NOVOTNÝ</v>
          </cell>
          <cell r="J45" t="str">
            <v>Prostějov</v>
          </cell>
          <cell r="K45">
            <v>99.99</v>
          </cell>
          <cell r="L45">
            <v>99.99</v>
          </cell>
          <cell r="M45">
            <v>99.99</v>
          </cell>
        </row>
        <row r="46">
          <cell r="A46">
            <v>1</v>
          </cell>
          <cell r="B46">
            <v>1.0409999999999999</v>
          </cell>
          <cell r="C46">
            <v>1</v>
          </cell>
          <cell r="D46">
            <v>1</v>
          </cell>
          <cell r="E46">
            <v>1</v>
          </cell>
          <cell r="F46">
            <v>999</v>
          </cell>
          <cell r="G46" t="str">
            <v/>
          </cell>
          <cell r="H46">
            <v>41</v>
          </cell>
          <cell r="I46" t="str">
            <v>Kamil BEZRUČ</v>
          </cell>
          <cell r="J46" t="str">
            <v>Ostrava</v>
          </cell>
          <cell r="K46">
            <v>16.82</v>
          </cell>
          <cell r="L46">
            <v>13.75</v>
          </cell>
          <cell r="M46">
            <v>30.57</v>
          </cell>
        </row>
        <row r="47">
          <cell r="A47">
            <v>92</v>
          </cell>
          <cell r="B47">
            <v>110.042</v>
          </cell>
          <cell r="C47">
            <v>110</v>
          </cell>
          <cell r="D47">
            <v>110</v>
          </cell>
          <cell r="E47">
            <v>35</v>
          </cell>
          <cell r="F47">
            <v>999</v>
          </cell>
          <cell r="G47" t="str">
            <v/>
          </cell>
          <cell r="H47">
            <v>42</v>
          </cell>
          <cell r="I47" t="str">
            <v>Ondřej KUBALA</v>
          </cell>
          <cell r="J47" t="str">
            <v>Ostrava</v>
          </cell>
          <cell r="K47">
            <v>99.99</v>
          </cell>
          <cell r="L47">
            <v>99.99</v>
          </cell>
          <cell r="M47">
            <v>99.99</v>
          </cell>
        </row>
        <row r="48">
          <cell r="A48">
            <v>8</v>
          </cell>
          <cell r="B48">
            <v>8.0429999999999993</v>
          </cell>
          <cell r="C48">
            <v>8</v>
          </cell>
          <cell r="D48">
            <v>8</v>
          </cell>
          <cell r="E48">
            <v>7</v>
          </cell>
          <cell r="F48">
            <v>999</v>
          </cell>
          <cell r="G48" t="str">
            <v/>
          </cell>
          <cell r="H48">
            <v>43</v>
          </cell>
          <cell r="I48" t="str">
            <v>Adam VONDRA</v>
          </cell>
          <cell r="J48" t="str">
            <v>Ostrava</v>
          </cell>
          <cell r="K48">
            <v>16.46</v>
          </cell>
          <cell r="L48">
            <v>15.94</v>
          </cell>
          <cell r="M48">
            <v>32.4</v>
          </cell>
        </row>
        <row r="49">
          <cell r="A49">
            <v>93</v>
          </cell>
          <cell r="B49">
            <v>110.044</v>
          </cell>
          <cell r="C49">
            <v>110</v>
          </cell>
          <cell r="D49">
            <v>110</v>
          </cell>
          <cell r="E49">
            <v>35</v>
          </cell>
          <cell r="F49">
            <v>999</v>
          </cell>
          <cell r="G49" t="str">
            <v/>
          </cell>
          <cell r="H49">
            <v>44</v>
          </cell>
          <cell r="I49" t="str">
            <v>Libor MROZOWSKI</v>
          </cell>
          <cell r="J49" t="str">
            <v>Ostrava</v>
          </cell>
          <cell r="K49">
            <v>99.99</v>
          </cell>
          <cell r="L49">
            <v>15.53</v>
          </cell>
          <cell r="M49">
            <v>99.99</v>
          </cell>
        </row>
        <row r="50">
          <cell r="A50">
            <v>4</v>
          </cell>
          <cell r="B50">
            <v>4.0449999999999999</v>
          </cell>
          <cell r="C50">
            <v>4</v>
          </cell>
          <cell r="D50">
            <v>4</v>
          </cell>
          <cell r="E50">
            <v>4</v>
          </cell>
          <cell r="F50">
            <v>999</v>
          </cell>
          <cell r="G50" t="str">
            <v/>
          </cell>
          <cell r="H50">
            <v>45</v>
          </cell>
          <cell r="I50" t="str">
            <v>David DOPIRÁK</v>
          </cell>
          <cell r="J50" t="str">
            <v>Ostrava</v>
          </cell>
          <cell r="K50">
            <v>16.260000000000002</v>
          </cell>
          <cell r="L50">
            <v>15.22</v>
          </cell>
          <cell r="M50">
            <v>31.480000000000004</v>
          </cell>
        </row>
        <row r="51">
          <cell r="A51">
            <v>13</v>
          </cell>
          <cell r="B51">
            <v>13.045999999999999</v>
          </cell>
          <cell r="C51">
            <v>13</v>
          </cell>
          <cell r="D51">
            <v>13</v>
          </cell>
          <cell r="E51">
            <v>11</v>
          </cell>
          <cell r="F51">
            <v>999</v>
          </cell>
          <cell r="G51" t="str">
            <v/>
          </cell>
          <cell r="H51">
            <v>46</v>
          </cell>
          <cell r="I51" t="str">
            <v>Jakub ARVAI</v>
          </cell>
          <cell r="J51" t="str">
            <v>Ostrava</v>
          </cell>
          <cell r="K51">
            <v>15.87</v>
          </cell>
          <cell r="L51">
            <v>17.93</v>
          </cell>
          <cell r="M51">
            <v>33.799999999999997</v>
          </cell>
        </row>
        <row r="52">
          <cell r="A52">
            <v>2</v>
          </cell>
          <cell r="B52">
            <v>2.0470000000000002</v>
          </cell>
          <cell r="C52">
            <v>2</v>
          </cell>
          <cell r="D52">
            <v>2</v>
          </cell>
          <cell r="E52">
            <v>2</v>
          </cell>
          <cell r="F52">
            <v>999</v>
          </cell>
          <cell r="G52" t="str">
            <v/>
          </cell>
          <cell r="H52">
            <v>47</v>
          </cell>
          <cell r="I52" t="str">
            <v>Pavel KRPEC</v>
          </cell>
          <cell r="J52" t="str">
            <v>Ostrava</v>
          </cell>
          <cell r="K52">
            <v>15.95</v>
          </cell>
          <cell r="L52">
            <v>14.69</v>
          </cell>
          <cell r="M52">
            <v>30.64</v>
          </cell>
        </row>
        <row r="53">
          <cell r="A53">
            <v>5</v>
          </cell>
          <cell r="B53">
            <v>5.048</v>
          </cell>
          <cell r="C53">
            <v>5</v>
          </cell>
          <cell r="D53">
            <v>5</v>
          </cell>
          <cell r="E53">
            <v>5</v>
          </cell>
          <cell r="F53">
            <v>999</v>
          </cell>
          <cell r="G53" t="str">
            <v/>
          </cell>
          <cell r="H53">
            <v>48</v>
          </cell>
          <cell r="I53" t="str">
            <v>Pavel MAŇAS</v>
          </cell>
          <cell r="J53" t="str">
            <v>Ostrava</v>
          </cell>
          <cell r="K53">
            <v>16.989999999999998</v>
          </cell>
          <cell r="L53">
            <v>14.57</v>
          </cell>
          <cell r="M53">
            <v>31.56</v>
          </cell>
        </row>
        <row r="54">
          <cell r="A54">
            <v>3</v>
          </cell>
          <cell r="B54">
            <v>3.0489999999999999</v>
          </cell>
          <cell r="C54">
            <v>3</v>
          </cell>
          <cell r="D54">
            <v>3</v>
          </cell>
          <cell r="E54">
            <v>3</v>
          </cell>
          <cell r="F54">
            <v>999</v>
          </cell>
          <cell r="G54" t="str">
            <v/>
          </cell>
          <cell r="H54">
            <v>49</v>
          </cell>
          <cell r="I54" t="str">
            <v>Karel RYL</v>
          </cell>
          <cell r="J54" t="str">
            <v>Ostrava</v>
          </cell>
          <cell r="K54">
            <v>16.47</v>
          </cell>
          <cell r="L54">
            <v>14.67</v>
          </cell>
          <cell r="M54">
            <v>31.14</v>
          </cell>
        </row>
        <row r="55">
          <cell r="A55">
            <v>94</v>
          </cell>
          <cell r="B55">
            <v>110.05</v>
          </cell>
          <cell r="C55">
            <v>110</v>
          </cell>
          <cell r="D55">
            <v>110</v>
          </cell>
          <cell r="E55">
            <v>35</v>
          </cell>
          <cell r="F55">
            <v>999</v>
          </cell>
          <cell r="G55" t="str">
            <v/>
          </cell>
          <cell r="H55">
            <v>50</v>
          </cell>
          <cell r="I55" t="str">
            <v>Milan ONDERKA</v>
          </cell>
          <cell r="J55" t="str">
            <v>Ostrava</v>
          </cell>
          <cell r="K55">
            <v>99.99</v>
          </cell>
          <cell r="L55">
            <v>99.99</v>
          </cell>
          <cell r="M55">
            <v>99.99</v>
          </cell>
        </row>
        <row r="56">
          <cell r="A56">
            <v>28</v>
          </cell>
          <cell r="B56">
            <v>28.050999999999998</v>
          </cell>
          <cell r="C56">
            <v>28</v>
          </cell>
          <cell r="D56">
            <v>999</v>
          </cell>
          <cell r="E56" t="str">
            <v/>
          </cell>
          <cell r="H56">
            <v>51</v>
          </cell>
          <cell r="I56" t="str">
            <v>Vladislav FODOR</v>
          </cell>
          <cell r="J56" t="str">
            <v>G4S Fire Services</v>
          </cell>
          <cell r="K56">
            <v>19.09</v>
          </cell>
          <cell r="L56">
            <v>17.52</v>
          </cell>
          <cell r="M56">
            <v>36.61</v>
          </cell>
        </row>
        <row r="57">
          <cell r="A57">
            <v>16</v>
          </cell>
          <cell r="B57">
            <v>16.052</v>
          </cell>
          <cell r="C57">
            <v>16</v>
          </cell>
          <cell r="D57">
            <v>999</v>
          </cell>
          <cell r="E57" t="str">
            <v/>
          </cell>
          <cell r="H57">
            <v>52</v>
          </cell>
          <cell r="I57" t="str">
            <v>Martin SZABO</v>
          </cell>
          <cell r="J57" t="str">
            <v>G4S Fire Services</v>
          </cell>
          <cell r="K57">
            <v>18.63</v>
          </cell>
          <cell r="L57">
            <v>15.56</v>
          </cell>
          <cell r="M57">
            <v>34.19</v>
          </cell>
        </row>
        <row r="58">
          <cell r="A58">
            <v>30</v>
          </cell>
          <cell r="B58">
            <v>30.053000000000001</v>
          </cell>
          <cell r="C58">
            <v>30</v>
          </cell>
          <cell r="D58">
            <v>999</v>
          </cell>
          <cell r="E58" t="str">
            <v/>
          </cell>
          <cell r="H58">
            <v>53</v>
          </cell>
          <cell r="I58" t="str">
            <v>Jakub PAVELKA</v>
          </cell>
          <cell r="J58" t="str">
            <v>G4S Fire Services</v>
          </cell>
          <cell r="K58">
            <v>17.940000000000001</v>
          </cell>
          <cell r="L58">
            <v>19.29</v>
          </cell>
          <cell r="M58">
            <v>37.230000000000004</v>
          </cell>
        </row>
        <row r="59">
          <cell r="A59">
            <v>17</v>
          </cell>
          <cell r="B59">
            <v>17.053999999999998</v>
          </cell>
          <cell r="C59">
            <v>17</v>
          </cell>
          <cell r="D59">
            <v>999</v>
          </cell>
          <cell r="E59" t="str">
            <v/>
          </cell>
          <cell r="H59">
            <v>54</v>
          </cell>
          <cell r="I59" t="str">
            <v>Rastislav PECNÍK</v>
          </cell>
          <cell r="J59" t="str">
            <v>G4S Fire Services</v>
          </cell>
          <cell r="K59">
            <v>18.16</v>
          </cell>
          <cell r="L59">
            <v>16.38</v>
          </cell>
          <cell r="M59">
            <v>34.54</v>
          </cell>
        </row>
        <row r="60">
          <cell r="A60">
            <v>18</v>
          </cell>
          <cell r="B60">
            <v>18.055</v>
          </cell>
          <cell r="C60">
            <v>18</v>
          </cell>
          <cell r="D60">
            <v>999</v>
          </cell>
          <cell r="E60" t="str">
            <v/>
          </cell>
          <cell r="H60">
            <v>55</v>
          </cell>
          <cell r="I60" t="str">
            <v>Dávid KALUŽNIK</v>
          </cell>
          <cell r="J60" t="str">
            <v>G4S Fire Services</v>
          </cell>
          <cell r="K60">
            <v>17.440000000000001</v>
          </cell>
          <cell r="L60">
            <v>17.11</v>
          </cell>
          <cell r="M60">
            <v>34.549999999999997</v>
          </cell>
        </row>
        <row r="61">
          <cell r="A61">
            <v>24</v>
          </cell>
          <cell r="B61">
            <v>24.056000000000001</v>
          </cell>
          <cell r="C61">
            <v>24</v>
          </cell>
          <cell r="D61">
            <v>999</v>
          </cell>
          <cell r="E61" t="str">
            <v/>
          </cell>
          <cell r="H61">
            <v>56</v>
          </cell>
          <cell r="I61" t="str">
            <v>Marián TÓTH</v>
          </cell>
          <cell r="J61" t="str">
            <v>G4S Fire Services</v>
          </cell>
          <cell r="K61">
            <v>19.32</v>
          </cell>
          <cell r="L61">
            <v>16.559999999999999</v>
          </cell>
          <cell r="M61">
            <v>35.879999999999995</v>
          </cell>
        </row>
        <row r="62">
          <cell r="A62">
            <v>31</v>
          </cell>
          <cell r="B62">
            <v>31.056999999999999</v>
          </cell>
          <cell r="C62">
            <v>31</v>
          </cell>
          <cell r="D62">
            <v>999</v>
          </cell>
          <cell r="E62" t="str">
            <v/>
          </cell>
          <cell r="H62">
            <v>57</v>
          </cell>
          <cell r="I62" t="str">
            <v>Štefan NEUVIRTH</v>
          </cell>
          <cell r="J62" t="str">
            <v>G4S Fire Services</v>
          </cell>
          <cell r="K62">
            <v>17.29</v>
          </cell>
          <cell r="L62">
            <v>20.34</v>
          </cell>
          <cell r="M62">
            <v>37.629999999999995</v>
          </cell>
        </row>
        <row r="63">
          <cell r="A63">
            <v>95</v>
          </cell>
          <cell r="B63">
            <v>110.05800000000001</v>
          </cell>
          <cell r="C63">
            <v>110</v>
          </cell>
          <cell r="D63">
            <v>999</v>
          </cell>
          <cell r="E63" t="str">
            <v/>
          </cell>
          <cell r="H63">
            <v>58</v>
          </cell>
          <cell r="I63" t="str">
            <v>Alexander KOCSIS</v>
          </cell>
          <cell r="J63" t="str">
            <v>G4S Fire Services</v>
          </cell>
          <cell r="K63">
            <v>99.99</v>
          </cell>
          <cell r="L63">
            <v>18.239999999999998</v>
          </cell>
          <cell r="M63">
            <v>99.99</v>
          </cell>
        </row>
        <row r="64">
          <cell r="A64">
            <v>96</v>
          </cell>
          <cell r="B64">
            <v>110.059</v>
          </cell>
          <cell r="C64">
            <v>110</v>
          </cell>
          <cell r="D64">
            <v>999</v>
          </cell>
          <cell r="E64" t="str">
            <v/>
          </cell>
          <cell r="H64">
            <v>59</v>
          </cell>
          <cell r="I64" t="str">
            <v xml:space="preserve">Neobsazen </v>
          </cell>
          <cell r="J64" t="str">
            <v>G4S Fire Services</v>
          </cell>
          <cell r="K64">
            <v>99.99</v>
          </cell>
          <cell r="L64">
            <v>99.99</v>
          </cell>
          <cell r="M64">
            <v>99.99</v>
          </cell>
        </row>
        <row r="65">
          <cell r="A65">
            <v>97</v>
          </cell>
          <cell r="B65">
            <v>110.06</v>
          </cell>
          <cell r="C65">
            <v>110</v>
          </cell>
          <cell r="D65">
            <v>999</v>
          </cell>
          <cell r="E65" t="str">
            <v/>
          </cell>
          <cell r="H65">
            <v>60</v>
          </cell>
          <cell r="I65" t="str">
            <v xml:space="preserve">Neobsazen </v>
          </cell>
          <cell r="J65" t="str">
            <v>G4S Fire Services</v>
          </cell>
          <cell r="K65">
            <v>99.99</v>
          </cell>
          <cell r="L65">
            <v>99.99</v>
          </cell>
          <cell r="M65">
            <v>99.99</v>
          </cell>
        </row>
        <row r="66">
          <cell r="A66">
            <v>45</v>
          </cell>
          <cell r="B66">
            <v>45.061</v>
          </cell>
          <cell r="C66">
            <v>45</v>
          </cell>
          <cell r="D66">
            <v>999</v>
          </cell>
          <cell r="E66" t="str">
            <v/>
          </cell>
          <cell r="F66">
            <v>45</v>
          </cell>
          <cell r="G66">
            <v>17</v>
          </cell>
          <cell r="H66">
            <v>61</v>
          </cell>
          <cell r="I66" t="str">
            <v>Michal DRIEMER</v>
          </cell>
          <cell r="J66" t="str">
            <v>Šumperk</v>
          </cell>
          <cell r="K66">
            <v>21.1</v>
          </cell>
          <cell r="L66">
            <v>23.03</v>
          </cell>
          <cell r="M66">
            <v>44.13</v>
          </cell>
        </row>
        <row r="67">
          <cell r="A67">
            <v>58</v>
          </cell>
          <cell r="B67">
            <v>58.061999999999998</v>
          </cell>
          <cell r="C67">
            <v>58</v>
          </cell>
          <cell r="D67">
            <v>999</v>
          </cell>
          <cell r="E67" t="str">
            <v/>
          </cell>
          <cell r="F67">
            <v>58</v>
          </cell>
          <cell r="G67">
            <v>23</v>
          </cell>
          <cell r="H67">
            <v>62</v>
          </cell>
          <cell r="I67" t="str">
            <v>Jiří HEISER</v>
          </cell>
          <cell r="J67" t="str">
            <v>Šumperk</v>
          </cell>
          <cell r="K67">
            <v>22.21</v>
          </cell>
          <cell r="L67">
            <v>26.53</v>
          </cell>
          <cell r="M67">
            <v>48.74</v>
          </cell>
        </row>
        <row r="68">
          <cell r="A68">
            <v>59</v>
          </cell>
          <cell r="B68">
            <v>59.063000000000002</v>
          </cell>
          <cell r="C68">
            <v>59</v>
          </cell>
          <cell r="D68">
            <v>999</v>
          </cell>
          <cell r="E68" t="str">
            <v/>
          </cell>
          <cell r="F68">
            <v>59</v>
          </cell>
          <cell r="G68">
            <v>24</v>
          </cell>
          <cell r="H68">
            <v>63</v>
          </cell>
          <cell r="I68" t="str">
            <v>Jiří PAVLŮ</v>
          </cell>
          <cell r="J68" t="str">
            <v>Šumperk</v>
          </cell>
          <cell r="K68">
            <v>24.86</v>
          </cell>
          <cell r="L68">
            <v>25.44</v>
          </cell>
          <cell r="M68">
            <v>50.3</v>
          </cell>
        </row>
        <row r="69">
          <cell r="A69">
            <v>33</v>
          </cell>
          <cell r="B69">
            <v>33.064</v>
          </cell>
          <cell r="C69">
            <v>33</v>
          </cell>
          <cell r="D69">
            <v>999</v>
          </cell>
          <cell r="E69" t="str">
            <v/>
          </cell>
          <cell r="F69">
            <v>33</v>
          </cell>
          <cell r="G69">
            <v>13</v>
          </cell>
          <cell r="H69">
            <v>64</v>
          </cell>
          <cell r="I69" t="str">
            <v>Přemysl VENOUŠ</v>
          </cell>
          <cell r="J69" t="str">
            <v>Šumperk</v>
          </cell>
          <cell r="K69">
            <v>19.309999999999999</v>
          </cell>
          <cell r="L69">
            <v>19.96</v>
          </cell>
          <cell r="M69">
            <v>39.269999999999996</v>
          </cell>
        </row>
        <row r="70">
          <cell r="A70">
            <v>98</v>
          </cell>
          <cell r="B70">
            <v>110.065</v>
          </cell>
          <cell r="C70">
            <v>110</v>
          </cell>
          <cell r="D70">
            <v>999</v>
          </cell>
          <cell r="E70" t="str">
            <v/>
          </cell>
          <cell r="F70">
            <v>110</v>
          </cell>
          <cell r="G70">
            <v>31</v>
          </cell>
          <cell r="H70">
            <v>65</v>
          </cell>
          <cell r="I70" t="str">
            <v>Ladislav HAUK</v>
          </cell>
          <cell r="J70" t="str">
            <v>Šumperk</v>
          </cell>
          <cell r="K70">
            <v>23.64</v>
          </cell>
          <cell r="L70">
            <v>99.99</v>
          </cell>
          <cell r="M70">
            <v>99.99</v>
          </cell>
        </row>
        <row r="71">
          <cell r="A71">
            <v>99</v>
          </cell>
          <cell r="B71">
            <v>110.066</v>
          </cell>
          <cell r="C71">
            <v>110</v>
          </cell>
          <cell r="D71">
            <v>999</v>
          </cell>
          <cell r="E71" t="str">
            <v/>
          </cell>
          <cell r="F71">
            <v>110</v>
          </cell>
          <cell r="G71">
            <v>31</v>
          </cell>
          <cell r="H71">
            <v>66</v>
          </cell>
          <cell r="I71" t="str">
            <v>Tomáš HRDLIČKA</v>
          </cell>
          <cell r="J71" t="str">
            <v>Šumperk</v>
          </cell>
          <cell r="K71">
            <v>99.99</v>
          </cell>
          <cell r="L71">
            <v>99.99</v>
          </cell>
          <cell r="M71">
            <v>99.99</v>
          </cell>
        </row>
        <row r="72">
          <cell r="A72">
            <v>46</v>
          </cell>
          <cell r="B72">
            <v>46.067</v>
          </cell>
          <cell r="C72">
            <v>46</v>
          </cell>
          <cell r="D72">
            <v>999</v>
          </cell>
          <cell r="E72" t="str">
            <v/>
          </cell>
          <cell r="F72">
            <v>46</v>
          </cell>
          <cell r="G72">
            <v>18</v>
          </cell>
          <cell r="H72">
            <v>67</v>
          </cell>
          <cell r="I72" t="str">
            <v>Ondřej HÝBL</v>
          </cell>
          <cell r="J72" t="str">
            <v>Šumperk</v>
          </cell>
          <cell r="K72">
            <v>19.72</v>
          </cell>
          <cell r="L72">
            <v>25.26</v>
          </cell>
          <cell r="M72">
            <v>44.980000000000004</v>
          </cell>
        </row>
        <row r="73">
          <cell r="A73">
            <v>38</v>
          </cell>
          <cell r="B73">
            <v>38.067999999999998</v>
          </cell>
          <cell r="C73">
            <v>38</v>
          </cell>
          <cell r="D73">
            <v>999</v>
          </cell>
          <cell r="E73" t="str">
            <v/>
          </cell>
          <cell r="F73">
            <v>38</v>
          </cell>
          <cell r="G73">
            <v>16</v>
          </cell>
          <cell r="H73">
            <v>68</v>
          </cell>
          <cell r="I73" t="str">
            <v>Vítězslav RESNER</v>
          </cell>
          <cell r="J73" t="str">
            <v>Šumperk</v>
          </cell>
          <cell r="K73">
            <v>20.95</v>
          </cell>
          <cell r="L73">
            <v>20.97</v>
          </cell>
          <cell r="M73">
            <v>41.92</v>
          </cell>
        </row>
        <row r="74">
          <cell r="A74">
            <v>100</v>
          </cell>
          <cell r="B74">
            <v>110.069</v>
          </cell>
          <cell r="C74">
            <v>110</v>
          </cell>
          <cell r="D74">
            <v>999</v>
          </cell>
          <cell r="E74" t="str">
            <v/>
          </cell>
          <cell r="F74">
            <v>110</v>
          </cell>
          <cell r="G74">
            <v>31</v>
          </cell>
          <cell r="H74">
            <v>69</v>
          </cell>
          <cell r="I74" t="str">
            <v xml:space="preserve">Neobsazen </v>
          </cell>
          <cell r="J74" t="str">
            <v>Šumperk</v>
          </cell>
          <cell r="K74">
            <v>99.99</v>
          </cell>
          <cell r="L74">
            <v>99.99</v>
          </cell>
          <cell r="M74">
            <v>99.99</v>
          </cell>
        </row>
        <row r="75">
          <cell r="A75">
            <v>101</v>
          </cell>
          <cell r="B75">
            <v>110.07</v>
          </cell>
          <cell r="C75">
            <v>110</v>
          </cell>
          <cell r="D75">
            <v>999</v>
          </cell>
          <cell r="E75" t="str">
            <v/>
          </cell>
          <cell r="F75">
            <v>110</v>
          </cell>
          <cell r="G75">
            <v>31</v>
          </cell>
          <cell r="H75">
            <v>70</v>
          </cell>
          <cell r="I75" t="str">
            <v xml:space="preserve">Neobsazen </v>
          </cell>
          <cell r="J75" t="str">
            <v>Šumperk</v>
          </cell>
          <cell r="K75">
            <v>99.99</v>
          </cell>
          <cell r="L75">
            <v>99.99</v>
          </cell>
          <cell r="M75">
            <v>99.99</v>
          </cell>
        </row>
        <row r="76">
          <cell r="A76">
            <v>39</v>
          </cell>
          <cell r="B76">
            <v>39.070999999999998</v>
          </cell>
          <cell r="C76">
            <v>39</v>
          </cell>
          <cell r="D76">
            <v>39</v>
          </cell>
          <cell r="E76">
            <v>16</v>
          </cell>
          <cell r="F76">
            <v>999</v>
          </cell>
          <cell r="G76" t="str">
            <v/>
          </cell>
          <cell r="H76">
            <v>71</v>
          </cell>
          <cell r="I76" t="str">
            <v>Jiří HRČEK</v>
          </cell>
          <cell r="J76" t="str">
            <v>Frýdek - Místek</v>
          </cell>
          <cell r="K76">
            <v>21.28</v>
          </cell>
          <cell r="L76">
            <v>20.7</v>
          </cell>
          <cell r="M76">
            <v>41.980000000000004</v>
          </cell>
        </row>
        <row r="77">
          <cell r="A77">
            <v>51</v>
          </cell>
          <cell r="B77">
            <v>51.072000000000003</v>
          </cell>
          <cell r="C77">
            <v>51</v>
          </cell>
          <cell r="D77">
            <v>51</v>
          </cell>
          <cell r="E77">
            <v>25</v>
          </cell>
          <cell r="F77">
            <v>999</v>
          </cell>
          <cell r="G77" t="str">
            <v/>
          </cell>
          <cell r="H77">
            <v>72</v>
          </cell>
          <cell r="I77" t="str">
            <v>Jiří MECHL</v>
          </cell>
          <cell r="J77" t="str">
            <v>Frýdek - Místek</v>
          </cell>
          <cell r="K77">
            <v>21.54</v>
          </cell>
          <cell r="L77">
            <v>24.8</v>
          </cell>
          <cell r="M77">
            <v>46.34</v>
          </cell>
        </row>
        <row r="78">
          <cell r="A78">
            <v>36</v>
          </cell>
          <cell r="B78">
            <v>36.073</v>
          </cell>
          <cell r="C78">
            <v>36</v>
          </cell>
          <cell r="D78">
            <v>36</v>
          </cell>
          <cell r="E78">
            <v>15</v>
          </cell>
          <cell r="F78">
            <v>999</v>
          </cell>
          <cell r="G78" t="str">
            <v/>
          </cell>
          <cell r="H78">
            <v>73</v>
          </cell>
          <cell r="I78" t="str">
            <v>Martin POLÁŠEK</v>
          </cell>
          <cell r="J78" t="str">
            <v>Frýdek - Místek</v>
          </cell>
          <cell r="K78">
            <v>20.2</v>
          </cell>
          <cell r="L78">
            <v>20.45</v>
          </cell>
          <cell r="M78">
            <v>40.65</v>
          </cell>
        </row>
        <row r="79">
          <cell r="A79">
            <v>102</v>
          </cell>
          <cell r="B79">
            <v>110.074</v>
          </cell>
          <cell r="C79">
            <v>110</v>
          </cell>
          <cell r="D79">
            <v>110</v>
          </cell>
          <cell r="E79">
            <v>35</v>
          </cell>
          <cell r="F79">
            <v>999</v>
          </cell>
          <cell r="G79" t="str">
            <v/>
          </cell>
          <cell r="H79">
            <v>74</v>
          </cell>
          <cell r="I79" t="str">
            <v>Patrik KAROL</v>
          </cell>
          <cell r="J79" t="str">
            <v>Frýdek - Místek</v>
          </cell>
          <cell r="K79">
            <v>99.99</v>
          </cell>
          <cell r="L79">
            <v>41.46</v>
          </cell>
          <cell r="M79">
            <v>99.99</v>
          </cell>
        </row>
        <row r="80">
          <cell r="A80">
            <v>64</v>
          </cell>
          <cell r="B80">
            <v>64.075000000000003</v>
          </cell>
          <cell r="C80">
            <v>64</v>
          </cell>
          <cell r="D80">
            <v>64</v>
          </cell>
          <cell r="E80">
            <v>32</v>
          </cell>
          <cell r="F80">
            <v>999</v>
          </cell>
          <cell r="G80" t="str">
            <v/>
          </cell>
          <cell r="H80">
            <v>75</v>
          </cell>
          <cell r="I80" t="str">
            <v>Petr ČEČOTKA</v>
          </cell>
          <cell r="J80" t="str">
            <v>Frýdek - Místek</v>
          </cell>
          <cell r="K80">
            <v>23.67</v>
          </cell>
          <cell r="L80">
            <v>28.52</v>
          </cell>
          <cell r="M80">
            <v>52.19</v>
          </cell>
        </row>
        <row r="81">
          <cell r="A81">
            <v>103</v>
          </cell>
          <cell r="B81">
            <v>110.07599999999999</v>
          </cell>
          <cell r="C81">
            <v>110</v>
          </cell>
          <cell r="D81">
            <v>110</v>
          </cell>
          <cell r="E81">
            <v>35</v>
          </cell>
          <cell r="F81">
            <v>999</v>
          </cell>
          <cell r="G81" t="str">
            <v/>
          </cell>
          <cell r="H81">
            <v>76</v>
          </cell>
          <cell r="I81" t="str">
            <v>Roman VONDRÁČEK</v>
          </cell>
          <cell r="J81" t="str">
            <v>Frýdek - Místek</v>
          </cell>
          <cell r="K81">
            <v>21.12</v>
          </cell>
          <cell r="L81">
            <v>99.99</v>
          </cell>
          <cell r="M81">
            <v>99.99</v>
          </cell>
        </row>
        <row r="82">
          <cell r="A82">
            <v>69</v>
          </cell>
          <cell r="B82">
            <v>69.076999999999998</v>
          </cell>
          <cell r="C82">
            <v>69</v>
          </cell>
          <cell r="D82">
            <v>69</v>
          </cell>
          <cell r="E82">
            <v>34</v>
          </cell>
          <cell r="F82">
            <v>999</v>
          </cell>
          <cell r="G82" t="str">
            <v/>
          </cell>
          <cell r="H82">
            <v>77</v>
          </cell>
          <cell r="I82" t="str">
            <v>Pavel VONDRÁČEK</v>
          </cell>
          <cell r="J82" t="str">
            <v>Frýdek - Místek</v>
          </cell>
          <cell r="K82">
            <v>21.61</v>
          </cell>
          <cell r="L82">
            <v>39.97</v>
          </cell>
          <cell r="M82">
            <v>61.58</v>
          </cell>
        </row>
        <row r="83">
          <cell r="A83">
            <v>62</v>
          </cell>
          <cell r="B83">
            <v>62.078000000000003</v>
          </cell>
          <cell r="C83">
            <v>62</v>
          </cell>
          <cell r="D83">
            <v>62</v>
          </cell>
          <cell r="E83">
            <v>31</v>
          </cell>
          <cell r="F83">
            <v>999</v>
          </cell>
          <cell r="G83" t="str">
            <v/>
          </cell>
          <cell r="H83">
            <v>78</v>
          </cell>
          <cell r="I83" t="str">
            <v>David KRHOVJÁK</v>
          </cell>
          <cell r="J83" t="str">
            <v>Frýdek - Místek</v>
          </cell>
          <cell r="K83">
            <v>21.09</v>
          </cell>
          <cell r="L83">
            <v>30.57</v>
          </cell>
          <cell r="M83">
            <v>51.66</v>
          </cell>
        </row>
        <row r="84">
          <cell r="A84">
            <v>104</v>
          </cell>
          <cell r="B84">
            <v>110.07899999999999</v>
          </cell>
          <cell r="C84">
            <v>110</v>
          </cell>
          <cell r="D84">
            <v>110</v>
          </cell>
          <cell r="E84">
            <v>35</v>
          </cell>
          <cell r="F84">
            <v>999</v>
          </cell>
          <cell r="G84" t="str">
            <v/>
          </cell>
          <cell r="H84">
            <v>79</v>
          </cell>
          <cell r="I84" t="str">
            <v>Roman OTIPKA</v>
          </cell>
          <cell r="J84" t="str">
            <v>Frýdek - Místek</v>
          </cell>
          <cell r="K84">
            <v>99.99</v>
          </cell>
          <cell r="L84">
            <v>99.99</v>
          </cell>
          <cell r="M84">
            <v>99.99</v>
          </cell>
        </row>
        <row r="85">
          <cell r="A85">
            <v>105</v>
          </cell>
          <cell r="B85">
            <v>110.08</v>
          </cell>
          <cell r="C85">
            <v>110</v>
          </cell>
          <cell r="D85">
            <v>110</v>
          </cell>
          <cell r="E85">
            <v>35</v>
          </cell>
          <cell r="F85">
            <v>999</v>
          </cell>
          <cell r="G85" t="str">
            <v/>
          </cell>
          <cell r="H85">
            <v>80</v>
          </cell>
          <cell r="I85" t="str">
            <v>Jan ŠEDĚNKA</v>
          </cell>
          <cell r="J85" t="str">
            <v>Frýdek - Místek</v>
          </cell>
          <cell r="K85">
            <v>99.99</v>
          </cell>
          <cell r="L85">
            <v>99.99</v>
          </cell>
          <cell r="M85">
            <v>99.99</v>
          </cell>
        </row>
        <row r="86">
          <cell r="A86">
            <v>34</v>
          </cell>
          <cell r="B86">
            <v>34.081000000000003</v>
          </cell>
          <cell r="C86">
            <v>34</v>
          </cell>
          <cell r="D86">
            <v>999</v>
          </cell>
          <cell r="E86" t="str">
            <v/>
          </cell>
          <cell r="F86">
            <v>34</v>
          </cell>
          <cell r="G86">
            <v>14</v>
          </cell>
          <cell r="H86">
            <v>81</v>
          </cell>
          <cell r="I86" t="str">
            <v>Jan KLIMECKÝ</v>
          </cell>
          <cell r="J86" t="str">
            <v>Přerov</v>
          </cell>
          <cell r="K86">
            <v>18.45</v>
          </cell>
          <cell r="L86">
            <v>21.57</v>
          </cell>
          <cell r="M86">
            <v>40.019999999999996</v>
          </cell>
        </row>
        <row r="87">
          <cell r="A87">
            <v>29</v>
          </cell>
          <cell r="B87">
            <v>29.082000000000001</v>
          </cell>
          <cell r="C87">
            <v>29</v>
          </cell>
          <cell r="D87">
            <v>999</v>
          </cell>
          <cell r="E87" t="str">
            <v/>
          </cell>
          <cell r="F87">
            <v>29</v>
          </cell>
          <cell r="G87">
            <v>11</v>
          </cell>
          <cell r="H87">
            <v>82</v>
          </cell>
          <cell r="I87" t="str">
            <v>Petr MIRVALD</v>
          </cell>
          <cell r="J87" t="str">
            <v>Přerov</v>
          </cell>
          <cell r="K87">
            <v>18.7</v>
          </cell>
          <cell r="L87">
            <v>18.38</v>
          </cell>
          <cell r="M87">
            <v>37.08</v>
          </cell>
        </row>
        <row r="88">
          <cell r="A88">
            <v>14</v>
          </cell>
          <cell r="B88">
            <v>14.083</v>
          </cell>
          <cell r="C88">
            <v>14</v>
          </cell>
          <cell r="D88">
            <v>999</v>
          </cell>
          <cell r="E88" t="str">
            <v/>
          </cell>
          <cell r="F88">
            <v>14</v>
          </cell>
          <cell r="G88">
            <v>3</v>
          </cell>
          <cell r="H88">
            <v>83</v>
          </cell>
          <cell r="I88" t="str">
            <v>Václav BLAŽEK</v>
          </cell>
          <cell r="J88" t="str">
            <v>Přerov</v>
          </cell>
          <cell r="K88">
            <v>18.22</v>
          </cell>
          <cell r="L88">
            <v>15.92</v>
          </cell>
          <cell r="M88">
            <v>34.14</v>
          </cell>
        </row>
        <row r="89">
          <cell r="A89">
            <v>26</v>
          </cell>
          <cell r="B89">
            <v>26.084</v>
          </cell>
          <cell r="C89">
            <v>26</v>
          </cell>
          <cell r="D89">
            <v>999</v>
          </cell>
          <cell r="E89" t="str">
            <v/>
          </cell>
          <cell r="F89">
            <v>26</v>
          </cell>
          <cell r="G89">
            <v>9</v>
          </cell>
          <cell r="H89">
            <v>84</v>
          </cell>
          <cell r="I89" t="str">
            <v>Josef BUCHTA</v>
          </cell>
          <cell r="J89" t="str">
            <v>Přerov</v>
          </cell>
          <cell r="K89">
            <v>17.72</v>
          </cell>
          <cell r="L89">
            <v>18.61</v>
          </cell>
          <cell r="M89">
            <v>36.33</v>
          </cell>
        </row>
        <row r="90">
          <cell r="A90">
            <v>32</v>
          </cell>
          <cell r="B90">
            <v>32.085000000000001</v>
          </cell>
          <cell r="C90">
            <v>32</v>
          </cell>
          <cell r="D90">
            <v>999</v>
          </cell>
          <cell r="E90" t="str">
            <v/>
          </cell>
          <cell r="F90">
            <v>32</v>
          </cell>
          <cell r="G90">
            <v>12</v>
          </cell>
          <cell r="H90">
            <v>85</v>
          </cell>
          <cell r="I90" t="str">
            <v>Marek BIA</v>
          </cell>
          <cell r="J90" t="str">
            <v>Přerov</v>
          </cell>
          <cell r="K90">
            <v>21.97</v>
          </cell>
          <cell r="L90">
            <v>16.350000000000001</v>
          </cell>
          <cell r="M90">
            <v>38.32</v>
          </cell>
        </row>
        <row r="91">
          <cell r="A91">
            <v>20</v>
          </cell>
          <cell r="B91">
            <v>20.085999999999999</v>
          </cell>
          <cell r="C91">
            <v>20</v>
          </cell>
          <cell r="D91">
            <v>999</v>
          </cell>
          <cell r="E91" t="str">
            <v/>
          </cell>
          <cell r="F91">
            <v>20</v>
          </cell>
          <cell r="G91">
            <v>4</v>
          </cell>
          <cell r="H91">
            <v>86</v>
          </cell>
          <cell r="I91" t="str">
            <v>Pavel BERNHAUER</v>
          </cell>
          <cell r="J91" t="str">
            <v>Přerov</v>
          </cell>
          <cell r="K91">
            <v>18.350000000000001</v>
          </cell>
          <cell r="L91">
            <v>16.559999999999999</v>
          </cell>
          <cell r="M91">
            <v>34.909999999999997</v>
          </cell>
        </row>
        <row r="92">
          <cell r="A92">
            <v>106</v>
          </cell>
          <cell r="B92">
            <v>110.087</v>
          </cell>
          <cell r="C92">
            <v>110</v>
          </cell>
          <cell r="D92">
            <v>999</v>
          </cell>
          <cell r="E92" t="str">
            <v/>
          </cell>
          <cell r="F92">
            <v>110</v>
          </cell>
          <cell r="G92">
            <v>31</v>
          </cell>
          <cell r="H92">
            <v>87</v>
          </cell>
          <cell r="I92" t="str">
            <v>Zdeněk NAVRÁTIL</v>
          </cell>
          <cell r="J92" t="str">
            <v>Přerov</v>
          </cell>
          <cell r="K92">
            <v>99.99</v>
          </cell>
          <cell r="L92">
            <v>20.9</v>
          </cell>
          <cell r="M92">
            <v>99.99</v>
          </cell>
        </row>
        <row r="93">
          <cell r="A93">
            <v>107</v>
          </cell>
          <cell r="B93">
            <v>110.08799999999999</v>
          </cell>
          <cell r="C93">
            <v>110</v>
          </cell>
          <cell r="D93">
            <v>999</v>
          </cell>
          <cell r="E93" t="str">
            <v/>
          </cell>
          <cell r="F93">
            <v>110</v>
          </cell>
          <cell r="G93">
            <v>31</v>
          </cell>
          <cell r="H93">
            <v>88</v>
          </cell>
          <cell r="I93" t="str">
            <v>Jaroslav ZEHNÁLEK</v>
          </cell>
          <cell r="J93" t="str">
            <v>Přerov</v>
          </cell>
          <cell r="K93">
            <v>99.99</v>
          </cell>
          <cell r="L93">
            <v>99.99</v>
          </cell>
          <cell r="M93">
            <v>99.99</v>
          </cell>
        </row>
        <row r="94">
          <cell r="A94">
            <v>22</v>
          </cell>
          <cell r="B94">
            <v>22.088999999999999</v>
          </cell>
          <cell r="C94">
            <v>22</v>
          </cell>
          <cell r="D94">
            <v>999</v>
          </cell>
          <cell r="E94" t="str">
            <v/>
          </cell>
          <cell r="F94">
            <v>22</v>
          </cell>
          <cell r="G94">
            <v>6</v>
          </cell>
          <cell r="H94">
            <v>89</v>
          </cell>
          <cell r="I94" t="str">
            <v>Ladislav PATRMAN</v>
          </cell>
          <cell r="J94" t="str">
            <v>Přerov</v>
          </cell>
          <cell r="K94">
            <v>19.23</v>
          </cell>
          <cell r="L94">
            <v>16.149999999999999</v>
          </cell>
          <cell r="M94">
            <v>35.379999999999995</v>
          </cell>
        </row>
        <row r="95">
          <cell r="A95">
            <v>108</v>
          </cell>
          <cell r="B95">
            <v>110.09</v>
          </cell>
          <cell r="C95">
            <v>110</v>
          </cell>
          <cell r="D95">
            <v>999</v>
          </cell>
          <cell r="E95" t="str">
            <v/>
          </cell>
          <cell r="F95">
            <v>110</v>
          </cell>
          <cell r="G95">
            <v>31</v>
          </cell>
          <cell r="H95">
            <v>90</v>
          </cell>
          <cell r="I95" t="str">
            <v xml:space="preserve">Neobsazen </v>
          </cell>
          <cell r="J95" t="str">
            <v>Přerov</v>
          </cell>
          <cell r="K95">
            <v>99.99</v>
          </cell>
          <cell r="L95">
            <v>99.99</v>
          </cell>
          <cell r="M95">
            <v>99.99</v>
          </cell>
        </row>
        <row r="96">
          <cell r="A96">
            <v>15</v>
          </cell>
          <cell r="B96">
            <v>15.090999999999999</v>
          </cell>
          <cell r="C96">
            <v>15</v>
          </cell>
          <cell r="D96">
            <v>15</v>
          </cell>
          <cell r="E96">
            <v>12</v>
          </cell>
          <cell r="F96">
            <v>999</v>
          </cell>
          <cell r="G96" t="str">
            <v/>
          </cell>
          <cell r="H96">
            <v>91</v>
          </cell>
          <cell r="I96" t="str">
            <v>David SIKORA</v>
          </cell>
          <cell r="J96" t="str">
            <v>Karviná</v>
          </cell>
          <cell r="K96">
            <v>17.5</v>
          </cell>
          <cell r="L96">
            <v>16.649999999999999</v>
          </cell>
          <cell r="M96">
            <v>34.15</v>
          </cell>
        </row>
        <row r="97">
          <cell r="A97">
            <v>19</v>
          </cell>
          <cell r="B97">
            <v>19.091999999999999</v>
          </cell>
          <cell r="C97">
            <v>19</v>
          </cell>
          <cell r="D97">
            <v>19</v>
          </cell>
          <cell r="E97">
            <v>13</v>
          </cell>
          <cell r="F97">
            <v>999</v>
          </cell>
          <cell r="G97" t="str">
            <v/>
          </cell>
          <cell r="H97">
            <v>92</v>
          </cell>
          <cell r="I97" t="str">
            <v>Marcel DAL</v>
          </cell>
          <cell r="J97" t="str">
            <v>Karviná</v>
          </cell>
          <cell r="K97">
            <v>17.899999999999999</v>
          </cell>
          <cell r="L97">
            <v>16.79</v>
          </cell>
          <cell r="M97">
            <v>34.69</v>
          </cell>
        </row>
        <row r="98">
          <cell r="A98">
            <v>9</v>
          </cell>
          <cell r="B98">
            <v>9.093</v>
          </cell>
          <cell r="C98">
            <v>9</v>
          </cell>
          <cell r="D98">
            <v>9</v>
          </cell>
          <cell r="E98">
            <v>8</v>
          </cell>
          <cell r="F98">
            <v>999</v>
          </cell>
          <cell r="G98" t="str">
            <v/>
          </cell>
          <cell r="H98">
            <v>93</v>
          </cell>
          <cell r="I98" t="str">
            <v>Jakub GRYČ</v>
          </cell>
          <cell r="J98" t="str">
            <v>Karviná</v>
          </cell>
          <cell r="K98">
            <v>16.68</v>
          </cell>
          <cell r="L98">
            <v>15.74</v>
          </cell>
          <cell r="M98">
            <v>32.42</v>
          </cell>
        </row>
        <row r="99">
          <cell r="A99">
            <v>10</v>
          </cell>
          <cell r="B99">
            <v>10.093999999999999</v>
          </cell>
          <cell r="C99">
            <v>10</v>
          </cell>
          <cell r="D99">
            <v>10</v>
          </cell>
          <cell r="E99">
            <v>9</v>
          </cell>
          <cell r="F99">
            <v>999</v>
          </cell>
          <cell r="G99" t="str">
            <v/>
          </cell>
          <cell r="H99">
            <v>94</v>
          </cell>
          <cell r="I99" t="str">
            <v>Petr LANGER</v>
          </cell>
          <cell r="J99" t="str">
            <v>Karviná</v>
          </cell>
          <cell r="K99">
            <v>16.77</v>
          </cell>
          <cell r="L99">
            <v>15.95</v>
          </cell>
          <cell r="M99">
            <v>32.72</v>
          </cell>
        </row>
        <row r="100">
          <cell r="A100">
            <v>11</v>
          </cell>
          <cell r="B100">
            <v>11.095000000000001</v>
          </cell>
          <cell r="C100">
            <v>11</v>
          </cell>
          <cell r="D100">
            <v>11</v>
          </cell>
          <cell r="E100">
            <v>10</v>
          </cell>
          <cell r="F100">
            <v>999</v>
          </cell>
          <cell r="G100" t="str">
            <v/>
          </cell>
          <cell r="H100">
            <v>95</v>
          </cell>
          <cell r="I100" t="str">
            <v>Šimon KUDRNA</v>
          </cell>
          <cell r="J100" t="str">
            <v>Karviná</v>
          </cell>
          <cell r="K100">
            <v>16.8</v>
          </cell>
          <cell r="L100">
            <v>16.260000000000002</v>
          </cell>
          <cell r="M100">
            <v>33.06</v>
          </cell>
        </row>
        <row r="101">
          <cell r="A101">
            <v>109</v>
          </cell>
          <cell r="B101">
            <v>110.096</v>
          </cell>
          <cell r="C101">
            <v>110</v>
          </cell>
          <cell r="D101">
            <v>110</v>
          </cell>
          <cell r="E101">
            <v>35</v>
          </cell>
          <cell r="F101">
            <v>999</v>
          </cell>
          <cell r="G101" t="str">
            <v/>
          </cell>
          <cell r="H101">
            <v>96</v>
          </cell>
          <cell r="I101" t="str">
            <v>Adam HRBÁČ</v>
          </cell>
          <cell r="J101" t="str">
            <v>Karviná</v>
          </cell>
          <cell r="K101">
            <v>99.99</v>
          </cell>
          <cell r="L101">
            <v>14.7</v>
          </cell>
          <cell r="M101">
            <v>99.99</v>
          </cell>
        </row>
        <row r="102">
          <cell r="A102">
            <v>7</v>
          </cell>
          <cell r="B102">
            <v>7.0970000000000004</v>
          </cell>
          <cell r="C102">
            <v>7</v>
          </cell>
          <cell r="D102">
            <v>7</v>
          </cell>
          <cell r="E102">
            <v>6</v>
          </cell>
          <cell r="F102">
            <v>999</v>
          </cell>
          <cell r="G102" t="str">
            <v/>
          </cell>
          <cell r="H102">
            <v>97</v>
          </cell>
          <cell r="I102" t="str">
            <v>Jiří MOTYKA</v>
          </cell>
          <cell r="J102" t="str">
            <v>Karviná</v>
          </cell>
          <cell r="K102">
            <v>17.079999999999998</v>
          </cell>
          <cell r="L102">
            <v>15.27</v>
          </cell>
          <cell r="M102">
            <v>32.349999999999994</v>
          </cell>
        </row>
        <row r="103">
          <cell r="A103">
            <v>110</v>
          </cell>
          <cell r="B103">
            <v>110.098</v>
          </cell>
          <cell r="C103">
            <v>110</v>
          </cell>
          <cell r="D103">
            <v>110</v>
          </cell>
          <cell r="E103">
            <v>35</v>
          </cell>
          <cell r="F103">
            <v>999</v>
          </cell>
          <cell r="G103" t="str">
            <v/>
          </cell>
          <cell r="H103">
            <v>98</v>
          </cell>
          <cell r="I103" t="str">
            <v>Martin GRYČ</v>
          </cell>
          <cell r="J103" t="str">
            <v>Karviná</v>
          </cell>
          <cell r="K103">
            <v>17.149999999999999</v>
          </cell>
          <cell r="L103">
            <v>99.99</v>
          </cell>
          <cell r="M103">
            <v>99.99</v>
          </cell>
        </row>
        <row r="104">
          <cell r="A104">
            <v>111</v>
          </cell>
          <cell r="B104">
            <v>110.099</v>
          </cell>
          <cell r="C104">
            <v>110</v>
          </cell>
          <cell r="D104">
            <v>110</v>
          </cell>
          <cell r="E104">
            <v>35</v>
          </cell>
          <cell r="F104">
            <v>999</v>
          </cell>
          <cell r="G104" t="str">
            <v/>
          </cell>
          <cell r="H104">
            <v>99</v>
          </cell>
          <cell r="I104" t="str">
            <v>Jiří WALICA</v>
          </cell>
          <cell r="J104" t="str">
            <v>Karviná</v>
          </cell>
          <cell r="K104">
            <v>99.99</v>
          </cell>
          <cell r="L104">
            <v>99.99</v>
          </cell>
          <cell r="M104">
            <v>99.99</v>
          </cell>
        </row>
        <row r="105">
          <cell r="A105">
            <v>112</v>
          </cell>
          <cell r="B105">
            <v>110.1</v>
          </cell>
          <cell r="C105">
            <v>110</v>
          </cell>
          <cell r="D105">
            <v>110</v>
          </cell>
          <cell r="E105">
            <v>35</v>
          </cell>
          <cell r="F105">
            <v>999</v>
          </cell>
          <cell r="G105" t="str">
            <v/>
          </cell>
          <cell r="H105">
            <v>100</v>
          </cell>
          <cell r="I105" t="str">
            <v>Jaroslav HANZEL</v>
          </cell>
          <cell r="J105" t="str">
            <v>Karviná</v>
          </cell>
          <cell r="K105">
            <v>99.99</v>
          </cell>
          <cell r="L105">
            <v>16.3</v>
          </cell>
          <cell r="M105">
            <v>99.99</v>
          </cell>
        </row>
        <row r="106">
          <cell r="A106">
            <v>25</v>
          </cell>
          <cell r="B106">
            <v>25.100999999999999</v>
          </cell>
          <cell r="C106">
            <v>25</v>
          </cell>
          <cell r="D106">
            <v>999</v>
          </cell>
          <cell r="E106" t="str">
            <v/>
          </cell>
          <cell r="F106">
            <v>25</v>
          </cell>
          <cell r="G106">
            <v>8</v>
          </cell>
          <cell r="H106">
            <v>101</v>
          </cell>
          <cell r="I106" t="str">
            <v>Zbyněk HRADIL</v>
          </cell>
          <cell r="J106" t="str">
            <v>Olomouc</v>
          </cell>
          <cell r="K106">
            <v>20.03</v>
          </cell>
          <cell r="L106">
            <v>16.29</v>
          </cell>
          <cell r="M106">
            <v>36.32</v>
          </cell>
        </row>
        <row r="107">
          <cell r="A107">
            <v>6</v>
          </cell>
          <cell r="B107">
            <v>6.1020000000000003</v>
          </cell>
          <cell r="C107">
            <v>6</v>
          </cell>
          <cell r="D107">
            <v>999</v>
          </cell>
          <cell r="E107" t="str">
            <v/>
          </cell>
          <cell r="F107">
            <v>6</v>
          </cell>
          <cell r="G107">
            <v>1</v>
          </cell>
          <cell r="H107">
            <v>102</v>
          </cell>
          <cell r="I107" t="str">
            <v>Jaroslav ŽITNÝ</v>
          </cell>
          <cell r="J107" t="str">
            <v>Olomouc</v>
          </cell>
          <cell r="K107">
            <v>17.059999999999999</v>
          </cell>
          <cell r="L107">
            <v>14.94</v>
          </cell>
          <cell r="M107">
            <v>32</v>
          </cell>
        </row>
        <row r="108">
          <cell r="A108">
            <v>23</v>
          </cell>
          <cell r="B108">
            <v>23.103000000000002</v>
          </cell>
          <cell r="C108">
            <v>23</v>
          </cell>
          <cell r="D108">
            <v>999</v>
          </cell>
          <cell r="E108" t="str">
            <v/>
          </cell>
          <cell r="F108">
            <v>23</v>
          </cell>
          <cell r="G108">
            <v>7</v>
          </cell>
          <cell r="H108">
            <v>103</v>
          </cell>
          <cell r="I108" t="str">
            <v>Jiří MAREŠ</v>
          </cell>
          <cell r="J108" t="str">
            <v>Olomouc</v>
          </cell>
          <cell r="K108">
            <v>17.399999999999999</v>
          </cell>
          <cell r="L108">
            <v>18.100000000000001</v>
          </cell>
          <cell r="M108">
            <v>35.5</v>
          </cell>
        </row>
        <row r="109">
          <cell r="A109">
            <v>27</v>
          </cell>
          <cell r="B109">
            <v>27.103999999999999</v>
          </cell>
          <cell r="C109">
            <v>27</v>
          </cell>
          <cell r="D109">
            <v>999</v>
          </cell>
          <cell r="E109" t="str">
            <v/>
          </cell>
          <cell r="F109">
            <v>27</v>
          </cell>
          <cell r="G109">
            <v>10</v>
          </cell>
          <cell r="H109">
            <v>104</v>
          </cell>
          <cell r="I109" t="str">
            <v>Jan NESVADBA</v>
          </cell>
          <cell r="J109" t="str">
            <v>Olomouc</v>
          </cell>
          <cell r="K109">
            <v>19.559999999999999</v>
          </cell>
          <cell r="L109">
            <v>16.96</v>
          </cell>
          <cell r="M109">
            <v>36.519999999999996</v>
          </cell>
        </row>
        <row r="110">
          <cell r="A110">
            <v>37</v>
          </cell>
          <cell r="B110">
            <v>37.104999999999997</v>
          </cell>
          <cell r="C110">
            <v>37</v>
          </cell>
          <cell r="D110">
            <v>999</v>
          </cell>
          <cell r="E110" t="str">
            <v/>
          </cell>
          <cell r="F110">
            <v>37</v>
          </cell>
          <cell r="G110">
            <v>15</v>
          </cell>
          <cell r="H110">
            <v>105</v>
          </cell>
          <cell r="I110" t="str">
            <v>Jaroslav NAVRÁTIL</v>
          </cell>
          <cell r="J110" t="str">
            <v>Olomouc</v>
          </cell>
          <cell r="K110">
            <v>18.84</v>
          </cell>
          <cell r="L110">
            <v>22.39</v>
          </cell>
          <cell r="M110">
            <v>41.230000000000004</v>
          </cell>
        </row>
        <row r="111">
          <cell r="A111">
            <v>21</v>
          </cell>
          <cell r="B111">
            <v>21.106000000000002</v>
          </cell>
          <cell r="C111">
            <v>21</v>
          </cell>
          <cell r="D111">
            <v>999</v>
          </cell>
          <cell r="E111" t="str">
            <v/>
          </cell>
          <cell r="F111">
            <v>21</v>
          </cell>
          <cell r="G111">
            <v>5</v>
          </cell>
          <cell r="H111">
            <v>106</v>
          </cell>
          <cell r="I111" t="str">
            <v>Petr NAVRÁTIL</v>
          </cell>
          <cell r="J111" t="str">
            <v>Olomouc</v>
          </cell>
          <cell r="K111">
            <v>18.62</v>
          </cell>
          <cell r="L111">
            <v>16.64</v>
          </cell>
          <cell r="M111">
            <v>35.260000000000005</v>
          </cell>
        </row>
        <row r="112">
          <cell r="A112">
            <v>113</v>
          </cell>
          <cell r="B112">
            <v>110.107</v>
          </cell>
          <cell r="C112">
            <v>110</v>
          </cell>
          <cell r="D112">
            <v>999</v>
          </cell>
          <cell r="E112" t="str">
            <v/>
          </cell>
          <cell r="F112">
            <v>110</v>
          </cell>
          <cell r="G112">
            <v>31</v>
          </cell>
          <cell r="H112">
            <v>107</v>
          </cell>
          <cell r="I112" t="str">
            <v>Dalibor BLAŽEK</v>
          </cell>
          <cell r="J112" t="str">
            <v>Olomouc</v>
          </cell>
          <cell r="K112">
            <v>99.99</v>
          </cell>
          <cell r="L112">
            <v>16.920000000000002</v>
          </cell>
          <cell r="M112">
            <v>99.99</v>
          </cell>
        </row>
        <row r="113">
          <cell r="A113">
            <v>114</v>
          </cell>
          <cell r="B113">
            <v>110.108</v>
          </cell>
          <cell r="C113">
            <v>110</v>
          </cell>
          <cell r="D113">
            <v>999</v>
          </cell>
          <cell r="E113" t="str">
            <v/>
          </cell>
          <cell r="F113">
            <v>110</v>
          </cell>
          <cell r="G113">
            <v>31</v>
          </cell>
          <cell r="H113">
            <v>108</v>
          </cell>
          <cell r="I113" t="str">
            <v>Josef SKALKA</v>
          </cell>
          <cell r="J113" t="str">
            <v>Olomouc</v>
          </cell>
          <cell r="K113">
            <v>99.99</v>
          </cell>
          <cell r="L113">
            <v>99.99</v>
          </cell>
          <cell r="M113">
            <v>99.99</v>
          </cell>
        </row>
        <row r="114">
          <cell r="A114">
            <v>115</v>
          </cell>
          <cell r="B114">
            <v>110.10899999999999</v>
          </cell>
          <cell r="C114">
            <v>110</v>
          </cell>
          <cell r="D114">
            <v>999</v>
          </cell>
          <cell r="E114" t="str">
            <v/>
          </cell>
          <cell r="F114">
            <v>110</v>
          </cell>
          <cell r="G114">
            <v>31</v>
          </cell>
          <cell r="H114">
            <v>109</v>
          </cell>
          <cell r="I114" t="str">
            <v>Tomáš OTRUBA</v>
          </cell>
          <cell r="J114" t="str">
            <v>Olomouc</v>
          </cell>
          <cell r="K114">
            <v>99.99</v>
          </cell>
          <cell r="L114">
            <v>99.99</v>
          </cell>
          <cell r="M114">
            <v>99.99</v>
          </cell>
        </row>
        <row r="115">
          <cell r="A115">
            <v>116</v>
          </cell>
          <cell r="B115">
            <v>110.11</v>
          </cell>
          <cell r="C115">
            <v>110</v>
          </cell>
          <cell r="D115">
            <v>999</v>
          </cell>
          <cell r="E115" t="str">
            <v/>
          </cell>
          <cell r="F115">
            <v>110</v>
          </cell>
          <cell r="G115">
            <v>31</v>
          </cell>
          <cell r="H115">
            <v>110</v>
          </cell>
          <cell r="I115" t="str">
            <v>Martin POPP</v>
          </cell>
          <cell r="J115" t="str">
            <v>Olomouc</v>
          </cell>
          <cell r="K115">
            <v>99.99</v>
          </cell>
          <cell r="L115">
            <v>99.99</v>
          </cell>
          <cell r="M115">
            <v>99.99</v>
          </cell>
        </row>
        <row r="116">
          <cell r="A116">
            <v>40</v>
          </cell>
          <cell r="B116">
            <v>40.110999999999997</v>
          </cell>
          <cell r="C116">
            <v>40</v>
          </cell>
          <cell r="D116">
            <v>40</v>
          </cell>
          <cell r="E116">
            <v>17</v>
          </cell>
          <cell r="F116">
            <v>999</v>
          </cell>
          <cell r="G116" t="str">
            <v/>
          </cell>
          <cell r="H116">
            <v>111</v>
          </cell>
          <cell r="I116" t="str">
            <v>Daniel CAMFRLA</v>
          </cell>
          <cell r="J116" t="str">
            <v>Nový Jičín</v>
          </cell>
          <cell r="K116">
            <v>20.91</v>
          </cell>
          <cell r="L116">
            <v>21.53</v>
          </cell>
          <cell r="M116">
            <v>42.44</v>
          </cell>
        </row>
        <row r="117">
          <cell r="A117">
            <v>35</v>
          </cell>
          <cell r="B117">
            <v>35.112000000000002</v>
          </cell>
          <cell r="C117">
            <v>35</v>
          </cell>
          <cell r="D117">
            <v>35</v>
          </cell>
          <cell r="E117">
            <v>14</v>
          </cell>
          <cell r="F117">
            <v>999</v>
          </cell>
          <cell r="G117" t="str">
            <v/>
          </cell>
          <cell r="H117">
            <v>112</v>
          </cell>
          <cell r="I117" t="str">
            <v>Petr BINAR</v>
          </cell>
          <cell r="J117" t="str">
            <v>Nový Jičín</v>
          </cell>
          <cell r="K117">
            <v>18.86</v>
          </cell>
          <cell r="L117">
            <v>21.66</v>
          </cell>
          <cell r="M117">
            <v>40.519999999999996</v>
          </cell>
        </row>
        <row r="118">
          <cell r="A118">
            <v>48</v>
          </cell>
          <cell r="B118">
            <v>48.113</v>
          </cell>
          <cell r="C118">
            <v>48</v>
          </cell>
          <cell r="D118">
            <v>48</v>
          </cell>
          <cell r="E118">
            <v>22</v>
          </cell>
          <cell r="F118">
            <v>999</v>
          </cell>
          <cell r="G118" t="str">
            <v/>
          </cell>
          <cell r="H118">
            <v>113</v>
          </cell>
          <cell r="I118" t="str">
            <v>Robert JALŮVKA</v>
          </cell>
          <cell r="J118" t="str">
            <v>Nový Jičín</v>
          </cell>
          <cell r="K118">
            <v>19.600000000000001</v>
          </cell>
          <cell r="L118">
            <v>26.2</v>
          </cell>
          <cell r="M118">
            <v>45.8</v>
          </cell>
        </row>
        <row r="119">
          <cell r="A119">
            <v>42</v>
          </cell>
          <cell r="B119">
            <v>42.113999999999997</v>
          </cell>
          <cell r="C119">
            <v>42</v>
          </cell>
          <cell r="D119">
            <v>42</v>
          </cell>
          <cell r="E119">
            <v>19</v>
          </cell>
          <cell r="F119">
            <v>999</v>
          </cell>
          <cell r="G119" t="str">
            <v/>
          </cell>
          <cell r="H119">
            <v>114</v>
          </cell>
          <cell r="I119" t="str">
            <v>Pavel KROUPA</v>
          </cell>
          <cell r="J119" t="str">
            <v>Nový Jičín</v>
          </cell>
          <cell r="K119">
            <v>21.56</v>
          </cell>
          <cell r="L119">
            <v>21.47</v>
          </cell>
          <cell r="M119">
            <v>43.03</v>
          </cell>
        </row>
        <row r="120">
          <cell r="A120">
            <v>50</v>
          </cell>
          <cell r="B120">
            <v>50.115000000000002</v>
          </cell>
          <cell r="C120">
            <v>50</v>
          </cell>
          <cell r="D120">
            <v>50</v>
          </cell>
          <cell r="E120">
            <v>24</v>
          </cell>
          <cell r="F120">
            <v>999</v>
          </cell>
          <cell r="G120" t="str">
            <v/>
          </cell>
          <cell r="H120">
            <v>115</v>
          </cell>
          <cell r="I120" t="str">
            <v>Pavel ŽÍDEK</v>
          </cell>
          <cell r="J120" t="str">
            <v>Nový Jičín</v>
          </cell>
          <cell r="K120">
            <v>21.46</v>
          </cell>
          <cell r="L120">
            <v>24.88</v>
          </cell>
          <cell r="M120">
            <v>46.34</v>
          </cell>
        </row>
        <row r="121">
          <cell r="A121">
            <v>49</v>
          </cell>
          <cell r="B121">
            <v>49.116</v>
          </cell>
          <cell r="C121">
            <v>49</v>
          </cell>
          <cell r="D121">
            <v>49</v>
          </cell>
          <cell r="E121">
            <v>23</v>
          </cell>
          <cell r="F121">
            <v>999</v>
          </cell>
          <cell r="G121" t="str">
            <v/>
          </cell>
          <cell r="H121">
            <v>116</v>
          </cell>
          <cell r="I121" t="str">
            <v>Lukáš JELŠÍK</v>
          </cell>
          <cell r="J121" t="str">
            <v>Nový Jičín</v>
          </cell>
          <cell r="K121">
            <v>21.34</v>
          </cell>
          <cell r="L121">
            <v>24.55</v>
          </cell>
          <cell r="M121">
            <v>45.89</v>
          </cell>
        </row>
        <row r="122">
          <cell r="A122">
            <v>117</v>
          </cell>
          <cell r="B122">
            <v>110.117</v>
          </cell>
          <cell r="C122">
            <v>110</v>
          </cell>
          <cell r="D122">
            <v>110</v>
          </cell>
          <cell r="E122">
            <v>35</v>
          </cell>
          <cell r="F122">
            <v>999</v>
          </cell>
          <cell r="G122" t="str">
            <v/>
          </cell>
          <cell r="H122">
            <v>117</v>
          </cell>
          <cell r="I122" t="str">
            <v>Tomáš SLÁDEČEK</v>
          </cell>
          <cell r="J122" t="str">
            <v>Nový Jičín</v>
          </cell>
          <cell r="K122">
            <v>99.99</v>
          </cell>
          <cell r="L122">
            <v>26.45</v>
          </cell>
          <cell r="M122">
            <v>99.99</v>
          </cell>
        </row>
        <row r="123">
          <cell r="A123">
            <v>118</v>
          </cell>
          <cell r="B123">
            <v>110.11799999999999</v>
          </cell>
          <cell r="C123">
            <v>110</v>
          </cell>
          <cell r="D123">
            <v>110</v>
          </cell>
          <cell r="E123">
            <v>35</v>
          </cell>
          <cell r="F123">
            <v>999</v>
          </cell>
          <cell r="G123" t="str">
            <v/>
          </cell>
          <cell r="H123">
            <v>118</v>
          </cell>
          <cell r="I123" t="str">
            <v>Tomáš VYKYDAL</v>
          </cell>
          <cell r="J123" t="str">
            <v>Nový Jičín</v>
          </cell>
          <cell r="K123">
            <v>20.010000000000002</v>
          </cell>
          <cell r="L123">
            <v>99.99</v>
          </cell>
          <cell r="M123">
            <v>99.99</v>
          </cell>
        </row>
        <row r="124">
          <cell r="A124">
            <v>119</v>
          </cell>
          <cell r="B124">
            <v>110.119</v>
          </cell>
          <cell r="C124">
            <v>110</v>
          </cell>
          <cell r="D124">
            <v>110</v>
          </cell>
          <cell r="E124">
            <v>35</v>
          </cell>
          <cell r="F124">
            <v>999</v>
          </cell>
          <cell r="G124" t="str">
            <v/>
          </cell>
          <cell r="H124">
            <v>119</v>
          </cell>
          <cell r="I124" t="str">
            <v>Petr FIURÁŠEK</v>
          </cell>
          <cell r="J124" t="str">
            <v>Nový Jičín</v>
          </cell>
          <cell r="K124">
            <v>99.99</v>
          </cell>
          <cell r="L124">
            <v>24.68</v>
          </cell>
          <cell r="M124">
            <v>99.99</v>
          </cell>
        </row>
        <row r="125">
          <cell r="A125">
            <v>120</v>
          </cell>
          <cell r="B125">
            <v>110.12</v>
          </cell>
          <cell r="C125">
            <v>110</v>
          </cell>
          <cell r="D125">
            <v>110</v>
          </cell>
          <cell r="E125">
            <v>35</v>
          </cell>
          <cell r="F125">
            <v>999</v>
          </cell>
          <cell r="G125" t="str">
            <v/>
          </cell>
          <cell r="H125">
            <v>120</v>
          </cell>
          <cell r="I125" t="str">
            <v>Petr VELIČKA</v>
          </cell>
          <cell r="J125" t="str">
            <v>Nový Jičín</v>
          </cell>
          <cell r="K125">
            <v>23.06</v>
          </cell>
          <cell r="L125">
            <v>99.99</v>
          </cell>
          <cell r="M125">
            <v>99.99</v>
          </cell>
        </row>
      </sheetData>
      <sheetData sheetId="11"/>
      <sheetData sheetId="12">
        <row r="4">
          <cell r="A4">
            <v>5</v>
          </cell>
          <cell r="E4">
            <v>71.16</v>
          </cell>
          <cell r="G4">
            <v>8</v>
          </cell>
        </row>
        <row r="5">
          <cell r="A5">
            <v>3</v>
          </cell>
          <cell r="E5">
            <v>68.819999999999993</v>
          </cell>
          <cell r="G5">
            <v>6</v>
          </cell>
        </row>
        <row r="6">
          <cell r="A6">
            <v>1</v>
          </cell>
          <cell r="E6">
            <v>56.68</v>
          </cell>
          <cell r="G6">
            <v>1</v>
          </cell>
        </row>
        <row r="7">
          <cell r="A7">
            <v>4</v>
          </cell>
          <cell r="E7">
            <v>69.11</v>
          </cell>
          <cell r="G7">
            <v>7</v>
          </cell>
        </row>
        <row r="8">
          <cell r="A8">
            <v>2</v>
          </cell>
          <cell r="E8">
            <v>60.32</v>
          </cell>
          <cell r="G8">
            <v>2</v>
          </cell>
        </row>
        <row r="9">
          <cell r="A9">
            <v>6</v>
          </cell>
          <cell r="E9">
            <v>71.17</v>
          </cell>
          <cell r="G9">
            <v>9</v>
          </cell>
        </row>
        <row r="10">
          <cell r="E10">
            <v>99.99</v>
          </cell>
          <cell r="G10">
            <v>12</v>
          </cell>
        </row>
        <row r="11">
          <cell r="A11">
            <v>5</v>
          </cell>
          <cell r="E11">
            <v>76.709999999999994</v>
          </cell>
          <cell r="G11">
            <v>11</v>
          </cell>
        </row>
        <row r="12">
          <cell r="A12">
            <v>3</v>
          </cell>
          <cell r="E12">
            <v>65.45</v>
          </cell>
          <cell r="G12">
            <v>5</v>
          </cell>
        </row>
        <row r="13">
          <cell r="A13">
            <v>4</v>
          </cell>
          <cell r="E13">
            <v>71.63</v>
          </cell>
          <cell r="G13">
            <v>10</v>
          </cell>
        </row>
        <row r="14">
          <cell r="A14">
            <v>1</v>
          </cell>
          <cell r="E14">
            <v>63.31</v>
          </cell>
          <cell r="G14">
            <v>3</v>
          </cell>
        </row>
        <row r="15">
          <cell r="A15">
            <v>2</v>
          </cell>
          <cell r="E15">
            <v>64.819999999999993</v>
          </cell>
          <cell r="G15">
            <v>4</v>
          </cell>
        </row>
      </sheetData>
      <sheetData sheetId="13">
        <row r="7">
          <cell r="A7">
            <v>4</v>
          </cell>
          <cell r="J7">
            <v>28.12</v>
          </cell>
          <cell r="P7">
            <v>7</v>
          </cell>
        </row>
        <row r="8">
          <cell r="A8">
            <v>2</v>
          </cell>
          <cell r="J8">
            <v>23.97</v>
          </cell>
          <cell r="P8">
            <v>2</v>
          </cell>
        </row>
        <row r="9">
          <cell r="A9">
            <v>1</v>
          </cell>
          <cell r="J9">
            <v>22.21</v>
          </cell>
          <cell r="P9">
            <v>1</v>
          </cell>
        </row>
        <row r="10">
          <cell r="A10">
            <v>6</v>
          </cell>
          <cell r="J10">
            <v>29.5</v>
          </cell>
          <cell r="P10">
            <v>10</v>
          </cell>
        </row>
        <row r="11">
          <cell r="A11">
            <v>5</v>
          </cell>
          <cell r="J11">
            <v>28.71</v>
          </cell>
          <cell r="P11">
            <v>8</v>
          </cell>
        </row>
        <row r="12">
          <cell r="A12">
            <v>3</v>
          </cell>
          <cell r="J12">
            <v>25.87</v>
          </cell>
          <cell r="P12">
            <v>4</v>
          </cell>
        </row>
        <row r="15">
          <cell r="A15">
            <v>4</v>
          </cell>
          <cell r="J15">
            <v>30.45</v>
          </cell>
          <cell r="P15">
            <v>11</v>
          </cell>
        </row>
        <row r="16">
          <cell r="A16">
            <v>1</v>
          </cell>
          <cell r="J16">
            <v>24.74</v>
          </cell>
          <cell r="P16">
            <v>3</v>
          </cell>
        </row>
        <row r="17">
          <cell r="A17">
            <v>5</v>
          </cell>
          <cell r="J17">
            <v>50.57</v>
          </cell>
          <cell r="P17">
            <v>12</v>
          </cell>
        </row>
        <row r="18">
          <cell r="A18">
            <v>2</v>
          </cell>
          <cell r="J18">
            <v>27.4</v>
          </cell>
          <cell r="P18">
            <v>5</v>
          </cell>
        </row>
        <row r="19">
          <cell r="A19">
            <v>3</v>
          </cell>
          <cell r="J19">
            <v>28.94</v>
          </cell>
          <cell r="P19">
            <v>9</v>
          </cell>
        </row>
        <row r="21">
          <cell r="J21">
            <v>28.08</v>
          </cell>
          <cell r="P21">
            <v>6</v>
          </cell>
        </row>
      </sheetData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indexed="11"/>
  </sheetPr>
  <dimension ref="A1:N21"/>
  <sheetViews>
    <sheetView tabSelected="1" zoomScale="115" zoomScaleNormal="115" workbookViewId="0">
      <selection activeCell="G11" sqref="G11"/>
    </sheetView>
  </sheetViews>
  <sheetFormatPr defaultColWidth="8.85546875" defaultRowHeight="12.75"/>
  <cols>
    <col min="1" max="1" width="6.85546875" style="13" bestFit="1" customWidth="1"/>
    <col min="2" max="2" width="4" style="13" bestFit="1" customWidth="1"/>
    <col min="3" max="3" width="20.28515625" style="13" bestFit="1" customWidth="1"/>
    <col min="4" max="12" width="7.7109375" style="13" customWidth="1"/>
    <col min="13" max="13" width="8.85546875" style="13"/>
    <col min="14" max="14" width="7" style="13" hidden="1" customWidth="1"/>
    <col min="15" max="16384" width="8.85546875" style="13"/>
  </cols>
  <sheetData>
    <row r="1" spans="1:14" ht="15.75">
      <c r="A1" s="11"/>
      <c r="B1" s="11"/>
      <c r="C1" s="11"/>
      <c r="D1" s="11"/>
      <c r="E1" s="11"/>
      <c r="F1" s="12" t="s">
        <v>0</v>
      </c>
      <c r="G1" s="11"/>
      <c r="H1" s="11"/>
      <c r="I1" s="11"/>
      <c r="J1" s="11"/>
      <c r="K1" s="11"/>
      <c r="L1" s="11"/>
    </row>
    <row r="2" spans="1:14">
      <c r="A2" s="11"/>
      <c r="B2" s="11"/>
      <c r="C2" s="11"/>
      <c r="D2" s="11"/>
      <c r="E2" s="11"/>
      <c r="F2" s="14" t="s">
        <v>1</v>
      </c>
      <c r="G2" s="11"/>
      <c r="H2" s="11"/>
      <c r="I2" s="11"/>
      <c r="J2" s="11"/>
      <c r="K2" s="11"/>
      <c r="L2" s="11"/>
    </row>
    <row r="3" spans="1:14">
      <c r="A3" s="11"/>
      <c r="B3" s="11"/>
      <c r="C3" s="11"/>
      <c r="D3" s="11"/>
      <c r="E3" s="11"/>
      <c r="F3" s="15" t="s">
        <v>17</v>
      </c>
      <c r="G3" s="11"/>
      <c r="H3" s="11"/>
      <c r="I3" s="11"/>
      <c r="J3" s="11"/>
      <c r="K3" s="11"/>
      <c r="L3" s="11"/>
    </row>
    <row r="4" spans="1:14">
      <c r="A4" s="11"/>
      <c r="B4" s="11"/>
      <c r="C4" s="11"/>
      <c r="D4" s="11"/>
      <c r="E4" s="11"/>
      <c r="F4" s="15" t="s">
        <v>14</v>
      </c>
      <c r="G4" s="11"/>
      <c r="H4" s="11"/>
      <c r="I4" s="11"/>
      <c r="J4" s="11"/>
      <c r="K4" s="11"/>
      <c r="L4" s="11"/>
    </row>
    <row r="5" spans="1:14" ht="13.5" thickBot="1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</row>
    <row r="6" spans="1:14" ht="13.5" thickBot="1">
      <c r="A6" s="11"/>
      <c r="B6" s="11"/>
      <c r="C6" s="16" t="s">
        <v>18</v>
      </c>
      <c r="D6" s="17" t="s">
        <v>13</v>
      </c>
      <c r="E6" s="18"/>
      <c r="F6" s="17" t="s">
        <v>16</v>
      </c>
      <c r="G6" s="18"/>
      <c r="H6" s="19" t="s">
        <v>19</v>
      </c>
      <c r="I6" s="20"/>
      <c r="J6" s="17" t="s">
        <v>20</v>
      </c>
      <c r="K6" s="18"/>
      <c r="L6" s="21" t="s">
        <v>4</v>
      </c>
    </row>
    <row r="7" spans="1:14" ht="13.5" thickBot="1">
      <c r="A7" s="22" t="s">
        <v>21</v>
      </c>
      <c r="B7" s="23" t="s">
        <v>22</v>
      </c>
      <c r="C7" s="24" t="s">
        <v>23</v>
      </c>
      <c r="D7" s="22" t="s">
        <v>24</v>
      </c>
      <c r="E7" s="25" t="s">
        <v>25</v>
      </c>
      <c r="F7" s="22" t="s">
        <v>24</v>
      </c>
      <c r="G7" s="25" t="s">
        <v>25</v>
      </c>
      <c r="H7" s="26" t="s">
        <v>24</v>
      </c>
      <c r="I7" s="24" t="s">
        <v>25</v>
      </c>
      <c r="J7" s="22" t="s">
        <v>24</v>
      </c>
      <c r="K7" s="25" t="s">
        <v>25</v>
      </c>
      <c r="L7" s="27" t="s">
        <v>26</v>
      </c>
      <c r="N7" s="28" t="s">
        <v>27</v>
      </c>
    </row>
    <row r="8" spans="1:14">
      <c r="A8" s="29">
        <f t="shared" ref="A8:A13" si="0">RANK(N8,$N$8:$N$13,1)</f>
        <v>1</v>
      </c>
      <c r="B8" s="30">
        <v>5</v>
      </c>
      <c r="C8" s="31" t="s">
        <v>28</v>
      </c>
      <c r="D8" s="32">
        <f>'[1]100mD'!D8</f>
        <v>97.829999999999984</v>
      </c>
      <c r="E8" s="33">
        <f>IF($E$21=1,0,'[1]100mD'!C8)</f>
        <v>1</v>
      </c>
      <c r="F8" s="34">
        <f>[1]věžD!D8</f>
        <v>88.43</v>
      </c>
      <c r="G8" s="35">
        <f>IF($G$21=1,0,[1]věžD!C8)</f>
        <v>1</v>
      </c>
      <c r="H8" s="76">
        <f>[1]štafetaD!E6</f>
        <v>56.68</v>
      </c>
      <c r="I8" s="77">
        <f>IF($I$21=1,0,[1]štafetaD!A6)</f>
        <v>1</v>
      </c>
      <c r="J8" s="32">
        <f>[1]útok!J9</f>
        <v>22.21</v>
      </c>
      <c r="K8" s="33">
        <f>IF($K$21=1,0,[1]útok!A9)</f>
        <v>1</v>
      </c>
      <c r="L8" s="36">
        <f t="shared" ref="L8:L13" si="1">E8+G8+I8+K8*1.001</f>
        <v>4.0009999999999994</v>
      </c>
      <c r="N8" s="37">
        <f>L8+K8*0.01</f>
        <v>4.0109999999999992</v>
      </c>
    </row>
    <row r="9" spans="1:14">
      <c r="A9" s="38">
        <f t="shared" si="0"/>
        <v>2</v>
      </c>
      <c r="B9" s="39">
        <v>10</v>
      </c>
      <c r="C9" s="40" t="s">
        <v>29</v>
      </c>
      <c r="D9" s="41">
        <f>'[1]100mD'!D10</f>
        <v>101.97999999999999</v>
      </c>
      <c r="E9" s="42">
        <f>IF($E$21=1,0,'[1]100mD'!C10)</f>
        <v>2</v>
      </c>
      <c r="F9" s="43">
        <f>[1]věžD!D10</f>
        <v>94.22</v>
      </c>
      <c r="G9" s="44">
        <f>IF($G$21=1,0,[1]věžD!C10)</f>
        <v>2</v>
      </c>
      <c r="H9" s="78">
        <f>[1]štafetaD!E8</f>
        <v>60.32</v>
      </c>
      <c r="I9" s="79">
        <f>IF($I$21=1,0,[1]štafetaD!A8)</f>
        <v>2</v>
      </c>
      <c r="J9" s="41">
        <f>[1]útok!J11</f>
        <v>28.71</v>
      </c>
      <c r="K9" s="42">
        <f>IF($K$21=1,0,[1]útok!A11)</f>
        <v>5</v>
      </c>
      <c r="L9" s="45">
        <f t="shared" si="1"/>
        <v>11.004999999999999</v>
      </c>
      <c r="N9" s="37">
        <f t="shared" ref="N9:N20" si="2">L9+K9*0.01</f>
        <v>11.055</v>
      </c>
    </row>
    <row r="10" spans="1:14">
      <c r="A10" s="38">
        <f t="shared" si="0"/>
        <v>3</v>
      </c>
      <c r="B10" s="39">
        <v>3</v>
      </c>
      <c r="C10" s="40" t="s">
        <v>31</v>
      </c>
      <c r="D10" s="41">
        <f>'[1]100mD'!D7</f>
        <v>120.83000000000001</v>
      </c>
      <c r="E10" s="42">
        <f>IF($E$21=1,0,'[1]100mD'!C7)</f>
        <v>3</v>
      </c>
      <c r="F10" s="43">
        <f>[1]věžD!D7</f>
        <v>157.01</v>
      </c>
      <c r="G10" s="44">
        <f>IF($G$21=1,0,[1]věžD!C7)</f>
        <v>4</v>
      </c>
      <c r="H10" s="78">
        <f>[1]štafetaD!E5</f>
        <v>68.819999999999993</v>
      </c>
      <c r="I10" s="79">
        <f>IF($I$21=1,0,[1]štafetaD!A5)</f>
        <v>3</v>
      </c>
      <c r="J10" s="41">
        <f>[1]útok!J8</f>
        <v>23.97</v>
      </c>
      <c r="K10" s="42">
        <f>IF($K$21=1,0,[1]útok!A8)</f>
        <v>2</v>
      </c>
      <c r="L10" s="45">
        <f t="shared" si="1"/>
        <v>12.001999999999999</v>
      </c>
      <c r="N10" s="37">
        <f t="shared" si="2"/>
        <v>12.021999999999998</v>
      </c>
    </row>
    <row r="11" spans="1:14">
      <c r="A11" s="38">
        <f t="shared" si="0"/>
        <v>4</v>
      </c>
      <c r="B11" s="39">
        <v>12</v>
      </c>
      <c r="C11" s="40" t="s">
        <v>30</v>
      </c>
      <c r="D11" s="41">
        <f>'[1]100mD'!D11</f>
        <v>122.18</v>
      </c>
      <c r="E11" s="42">
        <f>IF($E$21=1,0,'[1]100mD'!C11)</f>
        <v>4</v>
      </c>
      <c r="F11" s="43">
        <f>[1]věžD!D11</f>
        <v>138.76999999999998</v>
      </c>
      <c r="G11" s="44">
        <f>IF($G$21=1,0,[1]věžD!C11)</f>
        <v>3</v>
      </c>
      <c r="H11" s="78">
        <f>[1]štafetaD!E9</f>
        <v>71.17</v>
      </c>
      <c r="I11" s="79">
        <f>IF($I$21=1,0,[1]štafetaD!A9)</f>
        <v>6</v>
      </c>
      <c r="J11" s="41">
        <f>[1]útok!J12</f>
        <v>25.87</v>
      </c>
      <c r="K11" s="42">
        <f>IF($K$21=1,0,[1]útok!A12)</f>
        <v>3</v>
      </c>
      <c r="L11" s="45">
        <f t="shared" si="1"/>
        <v>16.003</v>
      </c>
      <c r="N11" s="37">
        <f t="shared" si="2"/>
        <v>16.033000000000001</v>
      </c>
    </row>
    <row r="12" spans="1:14">
      <c r="A12" s="38">
        <f t="shared" si="0"/>
        <v>5</v>
      </c>
      <c r="B12" s="39">
        <v>8</v>
      </c>
      <c r="C12" s="40" t="s">
        <v>32</v>
      </c>
      <c r="D12" s="41">
        <f>'[1]100mD'!D9</f>
        <v>126.83999999999999</v>
      </c>
      <c r="E12" s="42">
        <f>IF($E$21=1,0,'[1]100mD'!C9)</f>
        <v>5</v>
      </c>
      <c r="F12" s="43">
        <f>[1]věžD!D9</f>
        <v>165.01</v>
      </c>
      <c r="G12" s="44">
        <f>IF($G$21=1,0,[1]věžD!C9)</f>
        <v>5</v>
      </c>
      <c r="H12" s="78">
        <f>[1]štafetaD!E7</f>
        <v>69.11</v>
      </c>
      <c r="I12" s="79">
        <f>IF($I$21=1,0,[1]štafetaD!A7)</f>
        <v>4</v>
      </c>
      <c r="J12" s="41">
        <f>[1]útok!J10</f>
        <v>29.5</v>
      </c>
      <c r="K12" s="42">
        <f>IF($K$21=1,0,[1]útok!A10)</f>
        <v>6</v>
      </c>
      <c r="L12" s="45">
        <f t="shared" si="1"/>
        <v>20.006</v>
      </c>
      <c r="N12" s="37">
        <f t="shared" si="2"/>
        <v>20.065999999999999</v>
      </c>
    </row>
    <row r="13" spans="1:14" ht="13.5" thickBot="1">
      <c r="A13" s="46">
        <f t="shared" si="0"/>
        <v>6</v>
      </c>
      <c r="B13" s="47">
        <v>1</v>
      </c>
      <c r="C13" s="48" t="s">
        <v>33</v>
      </c>
      <c r="D13" s="49">
        <f>'[1]100mD'!D6</f>
        <v>133.82</v>
      </c>
      <c r="E13" s="50">
        <f>IF($E$21=1,0,'[1]100mD'!C6)</f>
        <v>6</v>
      </c>
      <c r="F13" s="51">
        <f>[1]věžD!D6</f>
        <v>172.24</v>
      </c>
      <c r="G13" s="52">
        <f>IF($G$21=1,0,[1]věžD!C6)</f>
        <v>6</v>
      </c>
      <c r="H13" s="80">
        <f>[1]štafetaD!E4</f>
        <v>71.16</v>
      </c>
      <c r="I13" s="81">
        <f>IF($I$21=1,0,[1]štafetaD!A4)</f>
        <v>5</v>
      </c>
      <c r="J13" s="49">
        <f>[1]útok!J7</f>
        <v>28.12</v>
      </c>
      <c r="K13" s="50">
        <f>IF($K$21=1,0,[1]útok!A7)</f>
        <v>4</v>
      </c>
      <c r="L13" s="53">
        <f t="shared" si="1"/>
        <v>21.003999999999998</v>
      </c>
      <c r="N13" s="37">
        <f t="shared" si="2"/>
        <v>21.043999999999997</v>
      </c>
    </row>
    <row r="14" spans="1:14">
      <c r="A14" s="54"/>
      <c r="B14" s="55"/>
      <c r="C14" s="56"/>
      <c r="D14" s="57"/>
      <c r="E14" s="58"/>
      <c r="F14" s="59"/>
      <c r="G14" s="60"/>
      <c r="H14" s="57"/>
      <c r="I14" s="58"/>
      <c r="J14" s="57"/>
      <c r="K14" s="58"/>
      <c r="L14" s="61"/>
      <c r="N14" s="37"/>
    </row>
    <row r="15" spans="1:14" s="62" customFormat="1" ht="13.5" thickBot="1">
      <c r="A15" s="54"/>
      <c r="B15" s="55"/>
      <c r="C15" s="28" t="s">
        <v>34</v>
      </c>
      <c r="D15" s="57"/>
      <c r="E15" s="58"/>
      <c r="F15" s="59"/>
      <c r="G15" s="60"/>
      <c r="H15" s="57"/>
      <c r="I15" s="58"/>
      <c r="J15" s="57"/>
      <c r="K15" s="58"/>
      <c r="L15" s="61"/>
      <c r="N15" s="55"/>
    </row>
    <row r="16" spans="1:14">
      <c r="A16" s="63">
        <f>RANK(N16,$N$16:$N$20,1)</f>
        <v>1</v>
      </c>
      <c r="B16" s="30">
        <v>9</v>
      </c>
      <c r="C16" s="31" t="s">
        <v>36</v>
      </c>
      <c r="D16" s="64">
        <f>'[1]100mD'!D16</f>
        <v>110.67</v>
      </c>
      <c r="E16" s="65">
        <f>IF($E$21=1,0,'[1]100mD'!C16)</f>
        <v>1</v>
      </c>
      <c r="F16" s="66">
        <f>[1]věžD!D16</f>
        <v>101.97</v>
      </c>
      <c r="G16" s="67">
        <f>IF($G$21=1,0,[1]věžD!C16)</f>
        <v>2</v>
      </c>
      <c r="H16" s="64">
        <f>[1]štafetaD!E14</f>
        <v>63.31</v>
      </c>
      <c r="I16" s="65">
        <f>IF($I$21=1,0,[1]štafetaD!A14)</f>
        <v>1</v>
      </c>
      <c r="J16" s="64">
        <f>[1]útok!J18</f>
        <v>27.4</v>
      </c>
      <c r="K16" s="65">
        <f>IF($K$21=1,0,[1]útok!A18)</f>
        <v>2</v>
      </c>
      <c r="L16" s="68">
        <f>E16+G16+I16+K16*1.001</f>
        <v>6.0019999999999998</v>
      </c>
      <c r="N16" s="37">
        <f t="shared" si="2"/>
        <v>6.0219999999999994</v>
      </c>
    </row>
    <row r="17" spans="1:14">
      <c r="A17" s="38">
        <f>RANK(N17,$N$16:$N$20,1)</f>
        <v>2</v>
      </c>
      <c r="B17" s="39">
        <v>11</v>
      </c>
      <c r="C17" s="40" t="s">
        <v>35</v>
      </c>
      <c r="D17" s="41">
        <f>'[1]100mD'!D17</f>
        <v>111.51</v>
      </c>
      <c r="E17" s="42">
        <f>IF($E$21=1,0,'[1]100mD'!C17)</f>
        <v>2</v>
      </c>
      <c r="F17" s="69">
        <f>[1]věžD!D17</f>
        <v>99.85</v>
      </c>
      <c r="G17" s="70">
        <f>IF($G$21=1,0,[1]věžD!C17)</f>
        <v>1</v>
      </c>
      <c r="H17" s="41">
        <f>[1]štafetaD!E15</f>
        <v>64.819999999999993</v>
      </c>
      <c r="I17" s="42">
        <f>IF($I$21=1,0,[1]štafetaD!A15)</f>
        <v>2</v>
      </c>
      <c r="J17" s="41">
        <f>[1]útok!J19</f>
        <v>28.94</v>
      </c>
      <c r="K17" s="42">
        <f>IF($K$21=1,0,[1]útok!A19)</f>
        <v>3</v>
      </c>
      <c r="L17" s="71">
        <f>E17+G17+I17+K17*1.001</f>
        <v>8.0030000000000001</v>
      </c>
      <c r="N17" s="37">
        <f t="shared" si="2"/>
        <v>8.0329999999999995</v>
      </c>
    </row>
    <row r="18" spans="1:14">
      <c r="A18" s="38">
        <f>RANK(N18,$N$16:$N$20,1)</f>
        <v>3</v>
      </c>
      <c r="B18" s="39">
        <v>4</v>
      </c>
      <c r="C18" s="40" t="s">
        <v>38</v>
      </c>
      <c r="D18" s="41">
        <f>'[1]100mD'!D14</f>
        <v>126.72</v>
      </c>
      <c r="E18" s="42">
        <f>IF($E$21=1,0,'[1]100mD'!C14)</f>
        <v>3</v>
      </c>
      <c r="F18" s="69">
        <f>[1]věžD!D14</f>
        <v>147.47</v>
      </c>
      <c r="G18" s="70">
        <f>IF($G$21=1,0,[1]věžD!C14)</f>
        <v>4</v>
      </c>
      <c r="H18" s="41">
        <f>[1]štafetaD!E12</f>
        <v>65.45</v>
      </c>
      <c r="I18" s="42">
        <f>IF($I$21=1,0,[1]štafetaD!A12)</f>
        <v>3</v>
      </c>
      <c r="J18" s="41">
        <f>[1]útok!J16</f>
        <v>24.74</v>
      </c>
      <c r="K18" s="42">
        <f>IF($K$21=1,0,[1]útok!A16)</f>
        <v>1</v>
      </c>
      <c r="L18" s="71">
        <f>E18+G18+I18+K18*1.001</f>
        <v>11.000999999999999</v>
      </c>
      <c r="N18" s="37">
        <f t="shared" si="2"/>
        <v>11.010999999999999</v>
      </c>
    </row>
    <row r="19" spans="1:14">
      <c r="A19" s="38">
        <f>RANK(N19,$N$16:$N$20,1)</f>
        <v>4</v>
      </c>
      <c r="B19" s="39">
        <v>7</v>
      </c>
      <c r="C19" s="40" t="s">
        <v>37</v>
      </c>
      <c r="D19" s="41">
        <f>'[1]100mD'!D15</f>
        <v>126.93000000000002</v>
      </c>
      <c r="E19" s="42">
        <f>IF($E$21=1,0,'[1]100mD'!C15)</f>
        <v>4</v>
      </c>
      <c r="F19" s="69">
        <f>[1]věžD!D15</f>
        <v>141.19</v>
      </c>
      <c r="G19" s="70">
        <f>IF($G$21=1,0,[1]věžD!C15)</f>
        <v>3</v>
      </c>
      <c r="H19" s="41">
        <f>[1]štafetaD!E13</f>
        <v>71.63</v>
      </c>
      <c r="I19" s="42">
        <f>IF($I$21=1,0,[1]štafetaD!A13)</f>
        <v>4</v>
      </c>
      <c r="J19" s="41">
        <f>[1]útok!J17</f>
        <v>50.57</v>
      </c>
      <c r="K19" s="42">
        <f>IF($K$21=1,0,[1]útok!A17)</f>
        <v>5</v>
      </c>
      <c r="L19" s="71">
        <f>E19+G19+I19+K19*1.001</f>
        <v>16.004999999999999</v>
      </c>
      <c r="N19" s="37">
        <f t="shared" si="2"/>
        <v>16.055</v>
      </c>
    </row>
    <row r="20" spans="1:14" ht="13.5" thickBot="1">
      <c r="A20" s="46">
        <f>RANK(N20,$N$16:$N$20,1)</f>
        <v>5</v>
      </c>
      <c r="B20" s="47">
        <v>2</v>
      </c>
      <c r="C20" s="48" t="s">
        <v>39</v>
      </c>
      <c r="D20" s="49">
        <f>'[1]100mD'!D13</f>
        <v>139.72999999999999</v>
      </c>
      <c r="E20" s="50">
        <f>IF($E$21=1,0,'[1]100mD'!C13)</f>
        <v>5</v>
      </c>
      <c r="F20" s="72">
        <f>[1]věžD!D13</f>
        <v>210.5</v>
      </c>
      <c r="G20" s="73">
        <f>IF($G$21=1,0,[1]věžD!C13)</f>
        <v>5</v>
      </c>
      <c r="H20" s="49">
        <f>[1]štafetaD!E11</f>
        <v>76.709999999999994</v>
      </c>
      <c r="I20" s="50">
        <f>IF($I$21=1,0,[1]štafetaD!A11)</f>
        <v>5</v>
      </c>
      <c r="J20" s="49">
        <f>[1]útok!J15</f>
        <v>30.45</v>
      </c>
      <c r="K20" s="50">
        <f>IF($K$21=1,0,[1]útok!A15)</f>
        <v>4</v>
      </c>
      <c r="L20" s="74">
        <f>E20+G20+I20+K20*1.001</f>
        <v>19.003999999999998</v>
      </c>
      <c r="N20" s="37">
        <f t="shared" si="2"/>
        <v>19.043999999999997</v>
      </c>
    </row>
    <row r="21" spans="1:14">
      <c r="D21" s="37"/>
      <c r="E21" s="75"/>
      <c r="F21" s="75"/>
      <c r="G21" s="75"/>
      <c r="H21" s="75"/>
      <c r="I21" s="75"/>
      <c r="J21" s="75"/>
      <c r="K21" s="75"/>
    </row>
  </sheetData>
  <phoneticPr fontId="0" type="noConversion"/>
  <pageMargins left="0.75" right="0.75" top="1" bottom="1" header="0.4921259845" footer="0.4921259845"/>
  <pageSetup paperSize="9" scale="12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indexed="11"/>
  </sheetPr>
  <dimension ref="A1:N20"/>
  <sheetViews>
    <sheetView workbookViewId="0">
      <selection activeCell="P10" sqref="P10"/>
    </sheetView>
  </sheetViews>
  <sheetFormatPr defaultColWidth="8.85546875" defaultRowHeight="12.75"/>
  <cols>
    <col min="1" max="1" width="6.85546875" style="83" bestFit="1" customWidth="1"/>
    <col min="2" max="2" width="4" style="83" bestFit="1" customWidth="1"/>
    <col min="3" max="3" width="20.28515625" style="83" bestFit="1" customWidth="1"/>
    <col min="4" max="12" width="7.7109375" style="83" customWidth="1"/>
    <col min="13" max="13" width="8.85546875" style="83"/>
    <col min="14" max="14" width="7" style="83" hidden="1" customWidth="1"/>
    <col min="15" max="16384" width="8.85546875" style="83"/>
  </cols>
  <sheetData>
    <row r="1" spans="1:14" ht="15.75">
      <c r="A1" s="140"/>
      <c r="B1" s="140"/>
      <c r="C1" s="140"/>
      <c r="D1" s="140"/>
      <c r="E1" s="140"/>
      <c r="F1" s="141" t="s">
        <v>0</v>
      </c>
      <c r="G1" s="140"/>
      <c r="H1" s="140"/>
      <c r="I1" s="140"/>
      <c r="J1" s="140"/>
      <c r="K1" s="140"/>
      <c r="L1" s="140"/>
    </row>
    <row r="2" spans="1:14">
      <c r="A2" s="140"/>
      <c r="B2" s="140"/>
      <c r="C2" s="140"/>
      <c r="D2" s="140"/>
      <c r="E2" s="140"/>
      <c r="F2" s="85" t="s">
        <v>1</v>
      </c>
      <c r="G2" s="140"/>
      <c r="H2" s="140"/>
      <c r="I2" s="140"/>
      <c r="J2" s="140"/>
      <c r="K2" s="140"/>
      <c r="L2" s="140"/>
    </row>
    <row r="3" spans="1:14">
      <c r="A3" s="140"/>
      <c r="B3" s="140"/>
      <c r="C3" s="140"/>
      <c r="D3" s="140"/>
      <c r="E3" s="140"/>
      <c r="F3" s="142" t="s">
        <v>52</v>
      </c>
      <c r="G3" s="140"/>
      <c r="H3" s="140"/>
      <c r="I3" s="140"/>
      <c r="J3" s="140"/>
      <c r="K3" s="140"/>
      <c r="L3" s="140"/>
    </row>
    <row r="4" spans="1:14">
      <c r="A4" s="140"/>
      <c r="B4" s="140"/>
      <c r="C4" s="140"/>
      <c r="D4" s="140"/>
      <c r="E4" s="140"/>
      <c r="F4" s="142" t="s">
        <v>14</v>
      </c>
      <c r="G4" s="140"/>
      <c r="H4" s="140"/>
      <c r="I4" s="140"/>
      <c r="J4" s="140"/>
      <c r="K4" s="140"/>
      <c r="L4" s="140"/>
    </row>
    <row r="5" spans="1:14" ht="13.5" thickBot="1">
      <c r="A5" s="140"/>
      <c r="B5" s="140"/>
      <c r="C5" s="140"/>
      <c r="D5" s="140"/>
      <c r="E5" s="140"/>
      <c r="F5" s="140"/>
      <c r="G5" s="140"/>
      <c r="H5" s="140"/>
      <c r="I5" s="140"/>
      <c r="J5" s="140"/>
      <c r="K5" s="140"/>
      <c r="L5" s="140"/>
    </row>
    <row r="6" spans="1:14" ht="13.5" thickBot="1">
      <c r="A6" s="140"/>
      <c r="B6" s="140"/>
      <c r="C6" s="90"/>
      <c r="D6" s="143" t="s">
        <v>13</v>
      </c>
      <c r="E6" s="144"/>
      <c r="F6" s="143" t="s">
        <v>16</v>
      </c>
      <c r="G6" s="144"/>
      <c r="H6" s="143" t="s">
        <v>19</v>
      </c>
      <c r="I6" s="144"/>
      <c r="J6" s="143" t="s">
        <v>20</v>
      </c>
      <c r="K6" s="144"/>
      <c r="L6" s="93" t="s">
        <v>4</v>
      </c>
    </row>
    <row r="7" spans="1:14" ht="13.5" thickBot="1">
      <c r="A7" s="96" t="s">
        <v>21</v>
      </c>
      <c r="B7" s="92" t="s">
        <v>22</v>
      </c>
      <c r="C7" s="98" t="s">
        <v>23</v>
      </c>
      <c r="D7" s="96" t="s">
        <v>24</v>
      </c>
      <c r="E7" s="99" t="s">
        <v>25</v>
      </c>
      <c r="F7" s="96" t="s">
        <v>24</v>
      </c>
      <c r="G7" s="99" t="s">
        <v>25</v>
      </c>
      <c r="H7" s="96" t="s">
        <v>24</v>
      </c>
      <c r="I7" s="99" t="s">
        <v>25</v>
      </c>
      <c r="J7" s="96" t="s">
        <v>24</v>
      </c>
      <c r="K7" s="99" t="s">
        <v>25</v>
      </c>
      <c r="L7" s="152" t="s">
        <v>26</v>
      </c>
      <c r="N7" s="131" t="s">
        <v>27</v>
      </c>
    </row>
    <row r="8" spans="1:14">
      <c r="A8" s="145">
        <f t="shared" ref="A8:A19" si="0">RANK(N8,$N$8:$N$19,1)</f>
        <v>1</v>
      </c>
      <c r="B8" s="104">
        <v>5</v>
      </c>
      <c r="C8" s="149" t="s">
        <v>28</v>
      </c>
      <c r="D8" s="156">
        <f>'[1]100mD'!D8</f>
        <v>97.829999999999984</v>
      </c>
      <c r="E8" s="157">
        <f>IF($E$20=1,0,'[1]100mD'!N8)</f>
        <v>1</v>
      </c>
      <c r="F8" s="156">
        <f>[1]věžD!D8</f>
        <v>88.43</v>
      </c>
      <c r="G8" s="157">
        <f>IF($G$20=1,0,[1]věžD!N8)</f>
        <v>1</v>
      </c>
      <c r="H8" s="156">
        <f>[1]štafetaD!E6</f>
        <v>56.68</v>
      </c>
      <c r="I8" s="157">
        <f>IF($I$20=1,0,[1]štafetaD!G6)</f>
        <v>1</v>
      </c>
      <c r="J8" s="156">
        <f>[1]útok!J9</f>
        <v>22.21</v>
      </c>
      <c r="K8" s="157">
        <f>IF($K$20=1,0,[1]útok!P9)</f>
        <v>1</v>
      </c>
      <c r="L8" s="153">
        <f t="shared" ref="L8:L19" si="1">E8+G8+I8+K8*1.001</f>
        <v>4.0009999999999994</v>
      </c>
      <c r="N8" s="82">
        <f t="shared" ref="N8:N19" si="2">L8+K8*0.01</f>
        <v>4.0109999999999992</v>
      </c>
    </row>
    <row r="9" spans="1:14">
      <c r="A9" s="146">
        <f t="shared" si="0"/>
        <v>2</v>
      </c>
      <c r="B9" s="112">
        <v>10</v>
      </c>
      <c r="C9" s="150" t="s">
        <v>29</v>
      </c>
      <c r="D9" s="158">
        <f>'[1]100mD'!D10</f>
        <v>101.97999999999999</v>
      </c>
      <c r="E9" s="159">
        <f>IF($E$20=1,0,'[1]100mD'!N10)</f>
        <v>2</v>
      </c>
      <c r="F9" s="158">
        <f>[1]věžD!D10</f>
        <v>94.22</v>
      </c>
      <c r="G9" s="159">
        <f>IF($G$20=1,0,[1]věžD!N10)</f>
        <v>2</v>
      </c>
      <c r="H9" s="158">
        <f>[1]štafetaD!E8</f>
        <v>60.32</v>
      </c>
      <c r="I9" s="159">
        <f>IF($I$20=1,0,[1]štafetaD!G8)</f>
        <v>2</v>
      </c>
      <c r="J9" s="158">
        <f>[1]útok!J11</f>
        <v>28.71</v>
      </c>
      <c r="K9" s="159">
        <f>IF($K$20=1,0,[1]útok!P11)</f>
        <v>8</v>
      </c>
      <c r="L9" s="154">
        <f t="shared" si="1"/>
        <v>14.007999999999999</v>
      </c>
      <c r="N9" s="82">
        <f t="shared" si="2"/>
        <v>14.087999999999999</v>
      </c>
    </row>
    <row r="10" spans="1:14">
      <c r="A10" s="146">
        <f t="shared" si="0"/>
        <v>3</v>
      </c>
      <c r="B10" s="112">
        <v>9</v>
      </c>
      <c r="C10" s="150" t="s">
        <v>36</v>
      </c>
      <c r="D10" s="158">
        <f>'[1]100mD'!D16</f>
        <v>110.67</v>
      </c>
      <c r="E10" s="159">
        <f>IF($E$20=1,0,'[1]100mD'!N16)</f>
        <v>4</v>
      </c>
      <c r="F10" s="158">
        <f>[1]věžD!D16</f>
        <v>101.97</v>
      </c>
      <c r="G10" s="159">
        <f>IF($G$20=1,0,[1]věžD!N16)</f>
        <v>5</v>
      </c>
      <c r="H10" s="158">
        <f>[1]štafetaD!E14</f>
        <v>63.31</v>
      </c>
      <c r="I10" s="159">
        <f>IF($I$20=1,0,[1]štafetaD!G14)</f>
        <v>3</v>
      </c>
      <c r="J10" s="158">
        <f>[1]útok!J18</f>
        <v>27.4</v>
      </c>
      <c r="K10" s="159">
        <f>IF($K$20=1,0,[1]útok!P18)</f>
        <v>5</v>
      </c>
      <c r="L10" s="154">
        <f t="shared" si="1"/>
        <v>17.004999999999999</v>
      </c>
      <c r="N10" s="82">
        <f t="shared" si="2"/>
        <v>17.055</v>
      </c>
    </row>
    <row r="11" spans="1:14">
      <c r="A11" s="146">
        <f t="shared" si="0"/>
        <v>4</v>
      </c>
      <c r="B11" s="112">
        <v>11</v>
      </c>
      <c r="C11" s="150" t="s">
        <v>35</v>
      </c>
      <c r="D11" s="158">
        <f>'[1]100mD'!D17</f>
        <v>111.51</v>
      </c>
      <c r="E11" s="159">
        <f>IF($E$20=1,0,'[1]100mD'!N17)</f>
        <v>5</v>
      </c>
      <c r="F11" s="158">
        <f>[1]věžD!D17</f>
        <v>99.85</v>
      </c>
      <c r="G11" s="159">
        <f>IF($G$20=1,0,[1]věžD!N17)</f>
        <v>3</v>
      </c>
      <c r="H11" s="158">
        <f>[1]štafetaD!E15</f>
        <v>64.819999999999993</v>
      </c>
      <c r="I11" s="159">
        <f>IF($I$20=1,0,[1]štafetaD!G15)</f>
        <v>4</v>
      </c>
      <c r="J11" s="158">
        <f>[1]útok!J19</f>
        <v>28.94</v>
      </c>
      <c r="K11" s="159">
        <f>IF($K$20=1,0,[1]útok!P19)</f>
        <v>9</v>
      </c>
      <c r="L11" s="154">
        <f t="shared" si="1"/>
        <v>21.009</v>
      </c>
      <c r="N11" s="82">
        <f t="shared" si="2"/>
        <v>21.099</v>
      </c>
    </row>
    <row r="12" spans="1:14">
      <c r="A12" s="146">
        <f t="shared" si="0"/>
        <v>5</v>
      </c>
      <c r="B12" s="112">
        <v>3</v>
      </c>
      <c r="C12" s="150" t="s">
        <v>31</v>
      </c>
      <c r="D12" s="158">
        <f>'[1]100mD'!D7</f>
        <v>120.83000000000001</v>
      </c>
      <c r="E12" s="159">
        <f>IF($E$20=1,0,'[1]100mD'!N7)</f>
        <v>6</v>
      </c>
      <c r="F12" s="158">
        <f>[1]věžD!D7</f>
        <v>157.01</v>
      </c>
      <c r="G12" s="159">
        <f>IF($G$20=1,0,[1]věžD!N7)</f>
        <v>9</v>
      </c>
      <c r="H12" s="158">
        <f>[1]štafetaD!E5</f>
        <v>68.819999999999993</v>
      </c>
      <c r="I12" s="159">
        <f>IF($I$20=1,0,[1]štafetaD!G5)</f>
        <v>6</v>
      </c>
      <c r="J12" s="158">
        <f>[1]útok!J8</f>
        <v>23.97</v>
      </c>
      <c r="K12" s="159">
        <f>IF($K$20=1,0,[1]útok!P8)</f>
        <v>2</v>
      </c>
      <c r="L12" s="154">
        <f t="shared" si="1"/>
        <v>23.001999999999999</v>
      </c>
      <c r="N12" s="82">
        <f t="shared" si="2"/>
        <v>23.021999999999998</v>
      </c>
    </row>
    <row r="13" spans="1:14">
      <c r="A13" s="146">
        <f t="shared" si="0"/>
        <v>6</v>
      </c>
      <c r="B13" s="112">
        <v>4</v>
      </c>
      <c r="C13" s="150" t="s">
        <v>38</v>
      </c>
      <c r="D13" s="158">
        <f>'[1]100mD'!D14</f>
        <v>126.72</v>
      </c>
      <c r="E13" s="159">
        <f>IF($E$20=1,0,'[1]100mD'!N14)</f>
        <v>8</v>
      </c>
      <c r="F13" s="158">
        <f>[1]věžD!D14</f>
        <v>147.47</v>
      </c>
      <c r="G13" s="159">
        <f>IF($G$20=1,0,[1]věžD!N14)</f>
        <v>8</v>
      </c>
      <c r="H13" s="158">
        <f>[1]štafetaD!E12</f>
        <v>65.45</v>
      </c>
      <c r="I13" s="159">
        <f>IF($I$20=1,0,[1]štafetaD!G12)</f>
        <v>5</v>
      </c>
      <c r="J13" s="158">
        <f>[1]útok!J16</f>
        <v>24.74</v>
      </c>
      <c r="K13" s="159">
        <f>IF($K$20=1,0,[1]útok!P16)</f>
        <v>3</v>
      </c>
      <c r="L13" s="154">
        <f t="shared" si="1"/>
        <v>24.003</v>
      </c>
      <c r="N13" s="82">
        <f t="shared" si="2"/>
        <v>24.033000000000001</v>
      </c>
    </row>
    <row r="14" spans="1:14">
      <c r="A14" s="146">
        <f t="shared" si="0"/>
        <v>7</v>
      </c>
      <c r="B14" s="112">
        <v>6</v>
      </c>
      <c r="C14" s="150" t="s">
        <v>43</v>
      </c>
      <c r="D14" s="158">
        <f>'[1]100mD'!D12</f>
        <v>108.55</v>
      </c>
      <c r="E14" s="159">
        <f>IF($E$20=1,0,'[1]100mD'!N12)</f>
        <v>3</v>
      </c>
      <c r="F14" s="158">
        <f>[1]věžD!D12</f>
        <v>101.36999999999999</v>
      </c>
      <c r="G14" s="159">
        <f>IF($G$20=1,0,[1]věžD!N12)</f>
        <v>4</v>
      </c>
      <c r="H14" s="158">
        <f>[1]štafetaD!E10</f>
        <v>99.99</v>
      </c>
      <c r="I14" s="159">
        <f>IF($I$20=1,0,[1]štafetaD!G10)</f>
        <v>12</v>
      </c>
      <c r="J14" s="158">
        <f>[1]útok!J21</f>
        <v>28.08</v>
      </c>
      <c r="K14" s="159">
        <f>IF($K$20=1,0,[1]útok!P21)</f>
        <v>6</v>
      </c>
      <c r="L14" s="154">
        <f t="shared" si="1"/>
        <v>25.006</v>
      </c>
      <c r="N14" s="82">
        <f t="shared" si="2"/>
        <v>25.065999999999999</v>
      </c>
    </row>
    <row r="15" spans="1:14">
      <c r="A15" s="146">
        <f t="shared" si="0"/>
        <v>8</v>
      </c>
      <c r="B15" s="112">
        <v>12</v>
      </c>
      <c r="C15" s="150" t="s">
        <v>30</v>
      </c>
      <c r="D15" s="158">
        <f>'[1]100mD'!D11</f>
        <v>122.18</v>
      </c>
      <c r="E15" s="159">
        <f>IF($E$20=1,0,'[1]100mD'!N11)</f>
        <v>7</v>
      </c>
      <c r="F15" s="158">
        <f>[1]věžD!D11</f>
        <v>138.76999999999998</v>
      </c>
      <c r="G15" s="159">
        <f>IF($G$20=1,0,[1]věžD!N11)</f>
        <v>6</v>
      </c>
      <c r="H15" s="158">
        <f>[1]štafetaD!E9</f>
        <v>71.17</v>
      </c>
      <c r="I15" s="159">
        <f>IF($I$20=1,0,[1]štafetaD!G9)</f>
        <v>9</v>
      </c>
      <c r="J15" s="158">
        <f>[1]útok!J12</f>
        <v>25.87</v>
      </c>
      <c r="K15" s="159">
        <f>IF($K$20=1,0,[1]útok!P12)</f>
        <v>4</v>
      </c>
      <c r="L15" s="154">
        <f t="shared" si="1"/>
        <v>26.003999999999998</v>
      </c>
      <c r="N15" s="82">
        <f t="shared" si="2"/>
        <v>26.043999999999997</v>
      </c>
    </row>
    <row r="16" spans="1:14">
      <c r="A16" s="146">
        <f t="shared" si="0"/>
        <v>9</v>
      </c>
      <c r="B16" s="112">
        <v>8</v>
      </c>
      <c r="C16" s="150" t="s">
        <v>32</v>
      </c>
      <c r="D16" s="158">
        <f>'[1]100mD'!D9</f>
        <v>126.83999999999999</v>
      </c>
      <c r="E16" s="159">
        <f>IF($E$20=1,0,'[1]100mD'!N9)</f>
        <v>9</v>
      </c>
      <c r="F16" s="158">
        <f>[1]věžD!D9</f>
        <v>165.01</v>
      </c>
      <c r="G16" s="159">
        <f>IF($G$20=1,0,[1]věžD!N9)</f>
        <v>10</v>
      </c>
      <c r="H16" s="158">
        <f>[1]štafetaD!E7</f>
        <v>69.11</v>
      </c>
      <c r="I16" s="159">
        <f>IF($I$20=1,0,[1]štafetaD!G7)</f>
        <v>7</v>
      </c>
      <c r="J16" s="158">
        <f>[1]útok!J10</f>
        <v>29.5</v>
      </c>
      <c r="K16" s="159">
        <f>IF($K$20=1,0,[1]útok!P10)</f>
        <v>10</v>
      </c>
      <c r="L16" s="154">
        <f t="shared" si="1"/>
        <v>36.01</v>
      </c>
      <c r="N16" s="82">
        <f t="shared" si="2"/>
        <v>36.11</v>
      </c>
    </row>
    <row r="17" spans="1:14">
      <c r="A17" s="146">
        <f t="shared" si="0"/>
        <v>10</v>
      </c>
      <c r="B17" s="112">
        <v>1</v>
      </c>
      <c r="C17" s="150" t="s">
        <v>33</v>
      </c>
      <c r="D17" s="158">
        <f>'[1]100mD'!D6</f>
        <v>133.82</v>
      </c>
      <c r="E17" s="159">
        <f>IF($E$20=1,0,'[1]100mD'!N6)</f>
        <v>11</v>
      </c>
      <c r="F17" s="158">
        <f>[1]věžD!D6</f>
        <v>172.24</v>
      </c>
      <c r="G17" s="159">
        <f>IF($G$20=1,0,[1]věžD!N6)</f>
        <v>11</v>
      </c>
      <c r="H17" s="158">
        <f>[1]štafetaD!E4</f>
        <v>71.16</v>
      </c>
      <c r="I17" s="159">
        <f>IF($I$20=1,0,[1]štafetaD!G4)</f>
        <v>8</v>
      </c>
      <c r="J17" s="158">
        <f>[1]útok!J7</f>
        <v>28.12</v>
      </c>
      <c r="K17" s="159">
        <f>IF($K$20=1,0,[1]útok!P7)</f>
        <v>7</v>
      </c>
      <c r="L17" s="154">
        <f t="shared" si="1"/>
        <v>37.006999999999998</v>
      </c>
      <c r="N17" s="82">
        <f t="shared" si="2"/>
        <v>37.076999999999998</v>
      </c>
    </row>
    <row r="18" spans="1:14">
      <c r="A18" s="146">
        <f t="shared" si="0"/>
        <v>11</v>
      </c>
      <c r="B18" s="112">
        <v>7</v>
      </c>
      <c r="C18" s="150" t="s">
        <v>37</v>
      </c>
      <c r="D18" s="158">
        <f>'[1]100mD'!D15</f>
        <v>126.93000000000002</v>
      </c>
      <c r="E18" s="159">
        <f>IF($E$20=1,0,'[1]100mD'!N15)</f>
        <v>10</v>
      </c>
      <c r="F18" s="158">
        <f>[1]věžD!D15</f>
        <v>141.19</v>
      </c>
      <c r="G18" s="159">
        <f>IF($G$20=1,0,[1]věžD!N15)</f>
        <v>7</v>
      </c>
      <c r="H18" s="158">
        <f>[1]štafetaD!E13</f>
        <v>71.63</v>
      </c>
      <c r="I18" s="159">
        <f>IF($I$20=1,0,[1]štafetaD!G13)</f>
        <v>10</v>
      </c>
      <c r="J18" s="158">
        <f>[1]útok!J17</f>
        <v>50.57</v>
      </c>
      <c r="K18" s="159">
        <f>IF($K$20=1,0,[1]útok!P17)</f>
        <v>12</v>
      </c>
      <c r="L18" s="154">
        <f t="shared" si="1"/>
        <v>39.012</v>
      </c>
      <c r="N18" s="82">
        <f t="shared" si="2"/>
        <v>39.131999999999998</v>
      </c>
    </row>
    <row r="19" spans="1:14" ht="13.5" thickBot="1">
      <c r="A19" s="147">
        <f t="shared" si="0"/>
        <v>12</v>
      </c>
      <c r="B19" s="121">
        <v>2</v>
      </c>
      <c r="C19" s="151" t="s">
        <v>39</v>
      </c>
      <c r="D19" s="160">
        <f>'[1]100mD'!D13</f>
        <v>139.72999999999999</v>
      </c>
      <c r="E19" s="161">
        <f>IF($E$20=1,0,'[1]100mD'!N13)</f>
        <v>12</v>
      </c>
      <c r="F19" s="160">
        <f>[1]věžD!D13</f>
        <v>210.5</v>
      </c>
      <c r="G19" s="161">
        <f>IF($G$20=1,0,[1]věžD!N13)</f>
        <v>12</v>
      </c>
      <c r="H19" s="160">
        <f>[1]štafetaD!E11</f>
        <v>76.709999999999994</v>
      </c>
      <c r="I19" s="161">
        <f>IF($I$20=1,0,[1]štafetaD!G11)</f>
        <v>11</v>
      </c>
      <c r="J19" s="160">
        <f>[1]útok!J15</f>
        <v>30.45</v>
      </c>
      <c r="K19" s="161">
        <f>IF($K$20=1,0,[1]útok!P15)</f>
        <v>11</v>
      </c>
      <c r="L19" s="155">
        <f t="shared" si="1"/>
        <v>46.010999999999996</v>
      </c>
      <c r="N19" s="82">
        <f t="shared" si="2"/>
        <v>46.120999999999995</v>
      </c>
    </row>
    <row r="20" spans="1:14">
      <c r="D20" s="82"/>
      <c r="E20" s="148"/>
      <c r="F20" s="148"/>
      <c r="G20" s="148"/>
      <c r="H20" s="148"/>
      <c r="I20" s="148"/>
      <c r="J20" s="148"/>
      <c r="K20" s="148"/>
    </row>
  </sheetData>
  <phoneticPr fontId="0" type="noConversion"/>
  <pageMargins left="0.75" right="0.75" top="1" bottom="1" header="0.4921259845" footer="0.4921259845"/>
  <pageSetup paperSize="9" scale="120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indexed="11"/>
  </sheetPr>
  <dimension ref="A1:P21"/>
  <sheetViews>
    <sheetView zoomScale="115" zoomScaleNormal="115" workbookViewId="0">
      <selection activeCell="K11" sqref="K11"/>
    </sheetView>
  </sheetViews>
  <sheetFormatPr defaultColWidth="8.85546875" defaultRowHeight="12.75"/>
  <cols>
    <col min="1" max="2" width="4.42578125" style="83" bestFit="1" customWidth="1"/>
    <col min="3" max="3" width="17.7109375" style="83" bestFit="1" customWidth="1"/>
    <col min="4" max="11" width="8.85546875" style="83"/>
    <col min="12" max="13" width="5.42578125" style="83" hidden="1" customWidth="1"/>
    <col min="14" max="14" width="9.140625" style="83" hidden="1" customWidth="1"/>
    <col min="15" max="16" width="0" style="83" hidden="1" customWidth="1"/>
    <col min="17" max="16384" width="8.85546875" style="83"/>
  </cols>
  <sheetData>
    <row r="1" spans="1:16" ht="15.75">
      <c r="F1" s="84" t="s">
        <v>0</v>
      </c>
    </row>
    <row r="2" spans="1:16">
      <c r="F2" s="85" t="s">
        <v>1</v>
      </c>
    </row>
    <row r="3" spans="1:16">
      <c r="F3" s="82" t="s">
        <v>45</v>
      </c>
    </row>
    <row r="4" spans="1:16" ht="13.5" thickBot="1">
      <c r="F4" s="83" t="s">
        <v>14</v>
      </c>
    </row>
    <row r="5" spans="1:16" ht="13.5" thickBot="1">
      <c r="C5" s="90" t="s">
        <v>18</v>
      </c>
      <c r="D5" s="91"/>
      <c r="E5" s="92" t="s">
        <v>10</v>
      </c>
      <c r="F5" s="93"/>
      <c r="G5" s="94"/>
      <c r="H5" s="92" t="s">
        <v>11</v>
      </c>
      <c r="I5" s="95"/>
    </row>
    <row r="6" spans="1:16" ht="13.5" thickBot="1">
      <c r="A6" s="96" t="s">
        <v>46</v>
      </c>
      <c r="B6" s="97" t="s">
        <v>7</v>
      </c>
      <c r="C6" s="98" t="s">
        <v>23</v>
      </c>
      <c r="D6" s="96" t="s">
        <v>47</v>
      </c>
      <c r="E6" s="97" t="s">
        <v>48</v>
      </c>
      <c r="F6" s="99" t="s">
        <v>12</v>
      </c>
      <c r="G6" s="100" t="s">
        <v>47</v>
      </c>
      <c r="H6" s="97" t="s">
        <v>48</v>
      </c>
      <c r="I6" s="99" t="s">
        <v>12</v>
      </c>
      <c r="J6" s="101" t="s">
        <v>4</v>
      </c>
      <c r="L6" s="102" t="s">
        <v>49</v>
      </c>
      <c r="M6" s="102" t="s">
        <v>50</v>
      </c>
      <c r="N6" s="102" t="s">
        <v>27</v>
      </c>
      <c r="P6" s="102" t="s">
        <v>51</v>
      </c>
    </row>
    <row r="7" spans="1:16">
      <c r="A7" s="103">
        <f t="shared" ref="A7:A12" si="0">IF(J7=99.99,6,RANK(N7,$N$7:$N$12,1))</f>
        <v>1</v>
      </c>
      <c r="B7" s="104">
        <v>5</v>
      </c>
      <c r="C7" s="105" t="s">
        <v>28</v>
      </c>
      <c r="D7" s="106">
        <v>20.89</v>
      </c>
      <c r="E7" s="107">
        <v>22.21</v>
      </c>
      <c r="F7" s="108">
        <f t="shared" ref="F7:F12" si="1">IF(MIN(D7:E7)=0,99.99,MAX(D7:E7))</f>
        <v>22.21</v>
      </c>
      <c r="G7" s="106">
        <v>99.99</v>
      </c>
      <c r="H7" s="107">
        <v>99.99</v>
      </c>
      <c r="I7" s="108">
        <f t="shared" ref="I7:I12" si="2">IF(MIN(G7:H7)=0,99.99,MAX(G7:H7))</f>
        <v>99.99</v>
      </c>
      <c r="J7" s="109">
        <f t="shared" ref="J7:J12" si="3">MIN(F7,I7)</f>
        <v>22.21</v>
      </c>
      <c r="L7" s="110">
        <f>MIN(F7,I7)</f>
        <v>22.21</v>
      </c>
      <c r="M7" s="110">
        <f>MAX(F7,I7)</f>
        <v>99.99</v>
      </c>
      <c r="N7" s="83">
        <f>L7+M7*0.0001</f>
        <v>22.219999000000001</v>
      </c>
      <c r="P7" s="83">
        <f>RANK(N7,$N$7:$N$21,1)</f>
        <v>1</v>
      </c>
    </row>
    <row r="8" spans="1:16">
      <c r="A8" s="111">
        <f t="shared" si="0"/>
        <v>2</v>
      </c>
      <c r="B8" s="112">
        <v>3</v>
      </c>
      <c r="C8" s="113" t="s">
        <v>31</v>
      </c>
      <c r="D8" s="114">
        <v>23.97</v>
      </c>
      <c r="E8" s="115">
        <v>23.95</v>
      </c>
      <c r="F8" s="116">
        <f t="shared" si="1"/>
        <v>23.97</v>
      </c>
      <c r="G8" s="114">
        <v>99.99</v>
      </c>
      <c r="H8" s="115">
        <v>99.99</v>
      </c>
      <c r="I8" s="116">
        <f t="shared" si="2"/>
        <v>99.99</v>
      </c>
      <c r="J8" s="117">
        <f t="shared" si="3"/>
        <v>23.97</v>
      </c>
      <c r="L8" s="110">
        <f t="shared" ref="L8:L19" si="4">MIN(F8,I8)</f>
        <v>23.97</v>
      </c>
      <c r="M8" s="110">
        <f t="shared" ref="M8:M19" si="5">MAX(F8,I8)</f>
        <v>99.99</v>
      </c>
      <c r="N8" s="83">
        <f t="shared" ref="N8:N19" si="6">L8+M8*0.0001</f>
        <v>23.979998999999999</v>
      </c>
      <c r="P8" s="83">
        <f t="shared" ref="P8:P21" si="7">RANK(N8,$N$7:$N$21,1)</f>
        <v>2</v>
      </c>
    </row>
    <row r="9" spans="1:16">
      <c r="A9" s="111">
        <f t="shared" si="0"/>
        <v>3</v>
      </c>
      <c r="B9" s="112">
        <v>12</v>
      </c>
      <c r="C9" s="113" t="s">
        <v>30</v>
      </c>
      <c r="D9" s="114">
        <v>99.99</v>
      </c>
      <c r="E9" s="115">
        <v>99.99</v>
      </c>
      <c r="F9" s="116">
        <f t="shared" si="1"/>
        <v>99.99</v>
      </c>
      <c r="G9" s="114">
        <v>25.87</v>
      </c>
      <c r="H9" s="115">
        <v>24.94</v>
      </c>
      <c r="I9" s="116">
        <f t="shared" si="2"/>
        <v>25.87</v>
      </c>
      <c r="J9" s="117">
        <f t="shared" si="3"/>
        <v>25.87</v>
      </c>
      <c r="L9" s="110">
        <f t="shared" si="4"/>
        <v>25.87</v>
      </c>
      <c r="M9" s="110">
        <f t="shared" si="5"/>
        <v>99.99</v>
      </c>
      <c r="N9" s="83">
        <f t="shared" si="6"/>
        <v>25.879999000000002</v>
      </c>
      <c r="P9" s="83">
        <f t="shared" si="7"/>
        <v>4</v>
      </c>
    </row>
    <row r="10" spans="1:16">
      <c r="A10" s="111">
        <f t="shared" si="0"/>
        <v>4</v>
      </c>
      <c r="B10" s="112">
        <v>1</v>
      </c>
      <c r="C10" s="113" t="s">
        <v>33</v>
      </c>
      <c r="D10" s="114">
        <v>28.12</v>
      </c>
      <c r="E10" s="115">
        <v>26.48</v>
      </c>
      <c r="F10" s="116">
        <f t="shared" si="1"/>
        <v>28.12</v>
      </c>
      <c r="G10" s="114">
        <v>31.53</v>
      </c>
      <c r="H10" s="115">
        <v>27.47</v>
      </c>
      <c r="I10" s="116">
        <f t="shared" si="2"/>
        <v>31.53</v>
      </c>
      <c r="J10" s="117">
        <f t="shared" si="3"/>
        <v>28.12</v>
      </c>
      <c r="L10" s="110">
        <f t="shared" si="4"/>
        <v>28.12</v>
      </c>
      <c r="M10" s="110">
        <f t="shared" si="5"/>
        <v>31.53</v>
      </c>
      <c r="N10" s="83">
        <f t="shared" si="6"/>
        <v>28.123153000000002</v>
      </c>
      <c r="P10" s="83">
        <f t="shared" si="7"/>
        <v>7</v>
      </c>
    </row>
    <row r="11" spans="1:16">
      <c r="A11" s="111">
        <f t="shared" si="0"/>
        <v>5</v>
      </c>
      <c r="B11" s="112">
        <v>10</v>
      </c>
      <c r="C11" s="113" t="s">
        <v>29</v>
      </c>
      <c r="D11" s="118">
        <v>28.71</v>
      </c>
      <c r="E11" s="119">
        <v>24.1</v>
      </c>
      <c r="F11" s="116">
        <f t="shared" si="1"/>
        <v>28.71</v>
      </c>
      <c r="G11" s="118">
        <v>31.8</v>
      </c>
      <c r="H11" s="119">
        <v>33.67</v>
      </c>
      <c r="I11" s="116">
        <f t="shared" si="2"/>
        <v>33.67</v>
      </c>
      <c r="J11" s="117">
        <f t="shared" si="3"/>
        <v>28.71</v>
      </c>
      <c r="L11" s="110">
        <f t="shared" si="4"/>
        <v>28.71</v>
      </c>
      <c r="M11" s="110">
        <f t="shared" si="5"/>
        <v>33.67</v>
      </c>
      <c r="N11" s="83">
        <f t="shared" si="6"/>
        <v>28.713367000000002</v>
      </c>
      <c r="P11" s="83">
        <f t="shared" si="7"/>
        <v>8</v>
      </c>
    </row>
    <row r="12" spans="1:16" ht="13.5" thickBot="1">
      <c r="A12" s="120">
        <f t="shared" si="0"/>
        <v>6</v>
      </c>
      <c r="B12" s="121">
        <v>8</v>
      </c>
      <c r="C12" s="122" t="s">
        <v>32</v>
      </c>
      <c r="D12" s="123">
        <v>24.45</v>
      </c>
      <c r="E12" s="124">
        <v>38.1</v>
      </c>
      <c r="F12" s="125">
        <f t="shared" si="1"/>
        <v>38.1</v>
      </c>
      <c r="G12" s="123">
        <v>27.68</v>
      </c>
      <c r="H12" s="124">
        <v>29.5</v>
      </c>
      <c r="I12" s="125">
        <f t="shared" si="2"/>
        <v>29.5</v>
      </c>
      <c r="J12" s="126">
        <f t="shared" si="3"/>
        <v>29.5</v>
      </c>
      <c r="L12" s="110">
        <f t="shared" si="4"/>
        <v>29.5</v>
      </c>
      <c r="M12" s="110">
        <f t="shared" si="5"/>
        <v>38.1</v>
      </c>
      <c r="N12" s="83">
        <f t="shared" si="6"/>
        <v>29.503810000000001</v>
      </c>
      <c r="P12" s="83">
        <f t="shared" si="7"/>
        <v>10</v>
      </c>
    </row>
    <row r="13" spans="1:16">
      <c r="A13" s="127"/>
      <c r="B13" s="127"/>
      <c r="C13" s="128"/>
      <c r="D13" s="129"/>
      <c r="E13" s="129"/>
      <c r="F13" s="129"/>
      <c r="G13" s="129"/>
      <c r="H13" s="129"/>
      <c r="I13" s="129"/>
      <c r="J13" s="130"/>
      <c r="L13" s="110"/>
      <c r="M13" s="110"/>
    </row>
    <row r="14" spans="1:16" s="133" customFormat="1" ht="13.5" thickBot="1">
      <c r="A14" s="127"/>
      <c r="B14" s="127"/>
      <c r="C14" s="131" t="s">
        <v>34</v>
      </c>
      <c r="D14" s="129"/>
      <c r="E14" s="129"/>
      <c r="F14" s="129"/>
      <c r="G14" s="129"/>
      <c r="H14" s="129"/>
      <c r="I14" s="129"/>
      <c r="J14" s="132"/>
      <c r="L14" s="134"/>
      <c r="M14" s="134"/>
      <c r="P14" s="83"/>
    </row>
    <row r="15" spans="1:16">
      <c r="A15" s="103">
        <f>IF(J15=99.99,5,RANK(N15,$N$15:$N$19,1))</f>
        <v>1</v>
      </c>
      <c r="B15" s="104">
        <v>4</v>
      </c>
      <c r="C15" s="105" t="s">
        <v>38</v>
      </c>
      <c r="D15" s="106">
        <v>99.99</v>
      </c>
      <c r="E15" s="107">
        <v>99.99</v>
      </c>
      <c r="F15" s="108">
        <f>IF(MIN(D15:E15)=0,99.99,MAX(D15:E15))</f>
        <v>99.99</v>
      </c>
      <c r="G15" s="106">
        <v>24.19</v>
      </c>
      <c r="H15" s="107">
        <v>24.74</v>
      </c>
      <c r="I15" s="108">
        <f>IF(MIN(G15:H15)=0,99.99,MAX(G15:H15))</f>
        <v>24.74</v>
      </c>
      <c r="J15" s="109">
        <f>MIN(F15,I15)</f>
        <v>24.74</v>
      </c>
      <c r="L15" s="110">
        <f t="shared" si="4"/>
        <v>24.74</v>
      </c>
      <c r="M15" s="110">
        <f t="shared" si="5"/>
        <v>99.99</v>
      </c>
      <c r="N15" s="83">
        <f t="shared" si="6"/>
        <v>24.749998999999999</v>
      </c>
      <c r="P15" s="83">
        <f t="shared" si="7"/>
        <v>3</v>
      </c>
    </row>
    <row r="16" spans="1:16">
      <c r="A16" s="111">
        <f>IF(J16=99.99,5,RANK(N16,$N$15:$N$19,1))</f>
        <v>2</v>
      </c>
      <c r="B16" s="112">
        <v>9</v>
      </c>
      <c r="C16" s="113" t="s">
        <v>36</v>
      </c>
      <c r="D16" s="114">
        <v>27.25</v>
      </c>
      <c r="E16" s="115">
        <v>32.11</v>
      </c>
      <c r="F16" s="116">
        <f>IF(MIN(D16:E16)=0,99.99,MAX(D16:E16))</f>
        <v>32.11</v>
      </c>
      <c r="G16" s="114">
        <v>27.4</v>
      </c>
      <c r="H16" s="115">
        <v>24.37</v>
      </c>
      <c r="I16" s="116">
        <f>IF(MIN(G16:H16)=0,99.99,MAX(G16:H16))</f>
        <v>27.4</v>
      </c>
      <c r="J16" s="117">
        <f>MIN(F16,I16)</f>
        <v>27.4</v>
      </c>
      <c r="L16" s="110">
        <f t="shared" si="4"/>
        <v>27.4</v>
      </c>
      <c r="M16" s="110">
        <f t="shared" si="5"/>
        <v>32.11</v>
      </c>
      <c r="N16" s="83">
        <f t="shared" si="6"/>
        <v>27.403210999999999</v>
      </c>
      <c r="P16" s="83">
        <f t="shared" si="7"/>
        <v>5</v>
      </c>
    </row>
    <row r="17" spans="1:16">
      <c r="A17" s="111">
        <f>IF(J17=99.99,5,RANK(N17,$N$15:$N$19,1))</f>
        <v>3</v>
      </c>
      <c r="B17" s="112">
        <v>11</v>
      </c>
      <c r="C17" s="113" t="s">
        <v>35</v>
      </c>
      <c r="D17" s="114">
        <v>33.15</v>
      </c>
      <c r="E17" s="115">
        <v>33.619999999999997</v>
      </c>
      <c r="F17" s="116">
        <f>IF(MIN(D17:E17)=0,99.99,MAX(D17:E17))</f>
        <v>33.619999999999997</v>
      </c>
      <c r="G17" s="114">
        <v>25.8</v>
      </c>
      <c r="H17" s="115">
        <v>28.94</v>
      </c>
      <c r="I17" s="116">
        <f>IF(MIN(G17:H17)=0,99.99,MAX(G17:H17))</f>
        <v>28.94</v>
      </c>
      <c r="J17" s="117">
        <f>MIN(F17,I17)</f>
        <v>28.94</v>
      </c>
      <c r="L17" s="110">
        <f t="shared" si="4"/>
        <v>28.94</v>
      </c>
      <c r="M17" s="110">
        <f t="shared" si="5"/>
        <v>33.619999999999997</v>
      </c>
      <c r="N17" s="83">
        <f t="shared" si="6"/>
        <v>28.943362</v>
      </c>
      <c r="P17" s="83">
        <f t="shared" si="7"/>
        <v>9</v>
      </c>
    </row>
    <row r="18" spans="1:16">
      <c r="A18" s="111">
        <f>IF(J18=99.99,5,RANK(N18,$N$15:$N$19,1))</f>
        <v>4</v>
      </c>
      <c r="B18" s="112">
        <v>2</v>
      </c>
      <c r="C18" s="113" t="s">
        <v>39</v>
      </c>
      <c r="D18" s="114">
        <v>30.45</v>
      </c>
      <c r="E18" s="115">
        <v>28.71</v>
      </c>
      <c r="F18" s="116">
        <f>IF(MIN(D18:E18)=0,99.99,MAX(D18:E18))</f>
        <v>30.45</v>
      </c>
      <c r="G18" s="114">
        <v>99.99</v>
      </c>
      <c r="H18" s="115">
        <v>99.99</v>
      </c>
      <c r="I18" s="116">
        <f>IF(MIN(G18:H18)=0,99.99,MAX(G18:H18))</f>
        <v>99.99</v>
      </c>
      <c r="J18" s="117">
        <f>MIN(F18,I18)</f>
        <v>30.45</v>
      </c>
      <c r="L18" s="110">
        <f t="shared" si="4"/>
        <v>30.45</v>
      </c>
      <c r="M18" s="110">
        <f t="shared" si="5"/>
        <v>99.99</v>
      </c>
      <c r="N18" s="83">
        <f t="shared" si="6"/>
        <v>30.459999</v>
      </c>
      <c r="P18" s="83">
        <f t="shared" si="7"/>
        <v>11</v>
      </c>
    </row>
    <row r="19" spans="1:16" ht="13.5" thickBot="1">
      <c r="A19" s="120">
        <f>IF(J19=99.99,5,RANK(N19,$N$15:$N$19,1))</f>
        <v>5</v>
      </c>
      <c r="B19" s="121">
        <v>7</v>
      </c>
      <c r="C19" s="122" t="s">
        <v>37</v>
      </c>
      <c r="D19" s="123">
        <v>44.32</v>
      </c>
      <c r="E19" s="124">
        <v>50.57</v>
      </c>
      <c r="F19" s="125">
        <f>IF(MIN(D19:E19)=0,99.99,MAX(D19:E19))</f>
        <v>50.57</v>
      </c>
      <c r="G19" s="123">
        <v>99.99</v>
      </c>
      <c r="H19" s="124">
        <v>99.99</v>
      </c>
      <c r="I19" s="125">
        <f>IF(MIN(G19:H19)=0,99.99,MAX(G19:H19))</f>
        <v>99.99</v>
      </c>
      <c r="J19" s="126">
        <f>MIN(F19,I19)</f>
        <v>50.57</v>
      </c>
      <c r="L19" s="110">
        <f t="shared" si="4"/>
        <v>50.57</v>
      </c>
      <c r="M19" s="110">
        <f t="shared" si="5"/>
        <v>99.99</v>
      </c>
      <c r="N19" s="83">
        <f t="shared" si="6"/>
        <v>50.579999000000001</v>
      </c>
      <c r="P19" s="83">
        <f t="shared" si="7"/>
        <v>12</v>
      </c>
    </row>
    <row r="20" spans="1:16" ht="13.5" thickBot="1"/>
    <row r="21" spans="1:16" ht="13.5" thickBot="1">
      <c r="B21" s="135">
        <v>6</v>
      </c>
      <c r="C21" s="136" t="s">
        <v>43</v>
      </c>
      <c r="D21" s="137">
        <v>28.08</v>
      </c>
      <c r="E21" s="137">
        <v>27.88</v>
      </c>
      <c r="F21" s="138">
        <f>IF(MIN(D21:E21)=0,99.99,MAX(D21:E21))</f>
        <v>28.08</v>
      </c>
      <c r="G21" s="137">
        <v>28.28</v>
      </c>
      <c r="H21" s="137">
        <v>25.82</v>
      </c>
      <c r="I21" s="138">
        <f>IF(MIN(G21:H21)=0,99.99,MAX(G21:H21))</f>
        <v>28.28</v>
      </c>
      <c r="J21" s="139">
        <f>MIN(F21,I21)</f>
        <v>28.08</v>
      </c>
      <c r="L21" s="110">
        <f>MIN(F21,I21)</f>
        <v>28.08</v>
      </c>
      <c r="M21" s="110">
        <f>MAX(F21,I21)</f>
        <v>28.28</v>
      </c>
      <c r="N21" s="83">
        <f>L21+M21*0.0001</f>
        <v>28.082827999999999</v>
      </c>
      <c r="P21" s="83">
        <f t="shared" si="7"/>
        <v>6</v>
      </c>
    </row>
  </sheetData>
  <phoneticPr fontId="0" type="noConversion"/>
  <pageMargins left="0.75" right="0.75" top="1" bottom="1" header="0.4921259845" footer="0.4921259845"/>
  <pageSetup paperSize="9" scale="12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indexed="11"/>
  </sheetPr>
  <dimension ref="A1:H29"/>
  <sheetViews>
    <sheetView workbookViewId="0">
      <selection activeCell="B12" sqref="B12"/>
    </sheetView>
  </sheetViews>
  <sheetFormatPr defaultColWidth="8.85546875" defaultRowHeight="12.75"/>
  <cols>
    <col min="1" max="1" width="9.140625" style="82" customWidth="1"/>
    <col min="2" max="2" width="5.140625" style="82" bestFit="1" customWidth="1"/>
    <col min="3" max="3" width="4.85546875" style="82" bestFit="1" customWidth="1"/>
    <col min="4" max="4" width="4.42578125" style="83" bestFit="1" customWidth="1"/>
    <col min="5" max="5" width="6.28515625" style="83" bestFit="1" customWidth="1"/>
    <col min="6" max="6" width="20" style="83" customWidth="1"/>
    <col min="7" max="7" width="7" style="83" bestFit="1" customWidth="1"/>
    <col min="8" max="8" width="6.42578125" style="83" bestFit="1" customWidth="1"/>
    <col min="9" max="16384" width="8.85546875" style="83"/>
  </cols>
  <sheetData>
    <row r="1" spans="1:8" ht="15.75">
      <c r="F1" s="84" t="s">
        <v>0</v>
      </c>
      <c r="G1" s="84"/>
    </row>
    <row r="2" spans="1:8">
      <c r="F2" s="85" t="s">
        <v>1</v>
      </c>
      <c r="G2" s="85"/>
    </row>
    <row r="3" spans="1:8">
      <c r="F3" s="82" t="s">
        <v>40</v>
      </c>
      <c r="G3" s="82"/>
    </row>
    <row r="4" spans="1:8">
      <c r="F4" s="82" t="s">
        <v>14</v>
      </c>
    </row>
    <row r="5" spans="1:8">
      <c r="A5" s="86" t="s">
        <v>21</v>
      </c>
      <c r="B5" s="86" t="s">
        <v>5</v>
      </c>
      <c r="C5" s="86" t="s">
        <v>6</v>
      </c>
      <c r="D5" s="86" t="s">
        <v>7</v>
      </c>
      <c r="E5" s="86" t="s">
        <v>41</v>
      </c>
      <c r="F5" s="86" t="s">
        <v>9</v>
      </c>
      <c r="G5" s="86" t="s">
        <v>19</v>
      </c>
      <c r="H5" s="86" t="s">
        <v>24</v>
      </c>
    </row>
    <row r="6" spans="1:8">
      <c r="A6" s="88">
        <f t="shared" ref="A6:A29" si="0">IF(OR(H6=99.99,H6=0),24,RANK(H6,$H$6:$H$29,1))</f>
        <v>1</v>
      </c>
      <c r="B6" s="88">
        <v>1</v>
      </c>
      <c r="C6" s="87"/>
      <c r="D6" s="88">
        <v>5</v>
      </c>
      <c r="E6" s="88">
        <v>1</v>
      </c>
      <c r="F6" s="88" t="s">
        <v>28</v>
      </c>
      <c r="G6" s="88" t="s">
        <v>42</v>
      </c>
      <c r="H6" s="89">
        <v>56.68</v>
      </c>
    </row>
    <row r="7" spans="1:8">
      <c r="A7" s="88">
        <f t="shared" si="0"/>
        <v>2</v>
      </c>
      <c r="B7" s="88">
        <v>2</v>
      </c>
      <c r="C7" s="87"/>
      <c r="D7" s="88">
        <v>18</v>
      </c>
      <c r="E7" s="88">
        <v>2</v>
      </c>
      <c r="F7" s="88" t="s">
        <v>28</v>
      </c>
      <c r="G7" s="88" t="s">
        <v>44</v>
      </c>
      <c r="H7" s="89">
        <v>58.28</v>
      </c>
    </row>
    <row r="8" spans="1:8">
      <c r="A8" s="88">
        <f t="shared" si="0"/>
        <v>3</v>
      </c>
      <c r="B8" s="88">
        <v>3</v>
      </c>
      <c r="C8" s="87"/>
      <c r="D8" s="88">
        <v>10</v>
      </c>
      <c r="E8" s="88">
        <v>2</v>
      </c>
      <c r="F8" s="88" t="s">
        <v>29</v>
      </c>
      <c r="G8" s="88" t="s">
        <v>42</v>
      </c>
      <c r="H8" s="89">
        <v>60.32</v>
      </c>
    </row>
    <row r="9" spans="1:8">
      <c r="A9" s="88">
        <f t="shared" si="0"/>
        <v>4</v>
      </c>
      <c r="B9" s="88"/>
      <c r="C9" s="88">
        <v>1</v>
      </c>
      <c r="D9" s="88">
        <v>22</v>
      </c>
      <c r="E9" s="88">
        <v>2</v>
      </c>
      <c r="F9" s="88" t="s">
        <v>36</v>
      </c>
      <c r="G9" s="88" t="s">
        <v>44</v>
      </c>
      <c r="H9" s="89">
        <v>63.31</v>
      </c>
    </row>
    <row r="10" spans="1:8">
      <c r="A10" s="88">
        <f t="shared" si="0"/>
        <v>5</v>
      </c>
      <c r="B10" s="88"/>
      <c r="C10" s="88">
        <v>2</v>
      </c>
      <c r="D10" s="88">
        <v>11</v>
      </c>
      <c r="E10" s="88">
        <v>1</v>
      </c>
      <c r="F10" s="88" t="s">
        <v>35</v>
      </c>
      <c r="G10" s="88" t="s">
        <v>42</v>
      </c>
      <c r="H10" s="89">
        <v>64.819999999999993</v>
      </c>
    </row>
    <row r="11" spans="1:8">
      <c r="A11" s="88">
        <f t="shared" si="0"/>
        <v>6</v>
      </c>
      <c r="B11" s="88"/>
      <c r="C11" s="88">
        <v>3</v>
      </c>
      <c r="D11" s="88">
        <v>24</v>
      </c>
      <c r="E11" s="88">
        <v>2</v>
      </c>
      <c r="F11" s="88" t="s">
        <v>35</v>
      </c>
      <c r="G11" s="88" t="s">
        <v>44</v>
      </c>
      <c r="H11" s="89">
        <v>65.13</v>
      </c>
    </row>
    <row r="12" spans="1:8">
      <c r="A12" s="88">
        <f t="shared" si="0"/>
        <v>7</v>
      </c>
      <c r="B12" s="88"/>
      <c r="C12" s="88">
        <v>4</v>
      </c>
      <c r="D12" s="88">
        <v>15</v>
      </c>
      <c r="E12" s="88">
        <v>1</v>
      </c>
      <c r="F12" s="88" t="s">
        <v>38</v>
      </c>
      <c r="G12" s="88" t="s">
        <v>44</v>
      </c>
      <c r="H12" s="89">
        <v>65.45</v>
      </c>
    </row>
    <row r="13" spans="1:8">
      <c r="A13" s="88">
        <f t="shared" si="0"/>
        <v>8</v>
      </c>
      <c r="B13" s="88">
        <v>4</v>
      </c>
      <c r="C13" s="87"/>
      <c r="D13" s="88">
        <v>16</v>
      </c>
      <c r="E13" s="88">
        <v>2</v>
      </c>
      <c r="F13" s="88" t="s">
        <v>31</v>
      </c>
      <c r="G13" s="88" t="s">
        <v>44</v>
      </c>
      <c r="H13" s="89">
        <v>68.819999999999993</v>
      </c>
    </row>
    <row r="14" spans="1:8">
      <c r="A14" s="88">
        <f t="shared" si="0"/>
        <v>9</v>
      </c>
      <c r="B14" s="88">
        <v>5</v>
      </c>
      <c r="C14" s="87"/>
      <c r="D14" s="88">
        <v>19</v>
      </c>
      <c r="E14" s="88">
        <v>1</v>
      </c>
      <c r="F14" s="88" t="s">
        <v>32</v>
      </c>
      <c r="G14" s="88" t="s">
        <v>44</v>
      </c>
      <c r="H14" s="89">
        <v>69.11</v>
      </c>
    </row>
    <row r="15" spans="1:8">
      <c r="A15" s="87">
        <f t="shared" si="0"/>
        <v>10</v>
      </c>
      <c r="B15" s="87">
        <v>6</v>
      </c>
      <c r="C15" s="87"/>
      <c r="D15" s="88">
        <v>1</v>
      </c>
      <c r="E15" s="88">
        <v>1</v>
      </c>
      <c r="F15" s="88" t="s">
        <v>33</v>
      </c>
      <c r="G15" s="88" t="s">
        <v>42</v>
      </c>
      <c r="H15" s="89">
        <v>71.16</v>
      </c>
    </row>
    <row r="16" spans="1:8">
      <c r="A16" s="88">
        <f t="shared" si="0"/>
        <v>11</v>
      </c>
      <c r="B16" s="88">
        <v>7</v>
      </c>
      <c r="C16" s="87"/>
      <c r="D16" s="88">
        <v>23</v>
      </c>
      <c r="E16" s="88">
        <v>1</v>
      </c>
      <c r="F16" s="88" t="s">
        <v>30</v>
      </c>
      <c r="G16" s="88" t="s">
        <v>44</v>
      </c>
      <c r="H16" s="89">
        <v>71.17</v>
      </c>
    </row>
    <row r="17" spans="1:8">
      <c r="A17" s="88">
        <f t="shared" si="0"/>
        <v>12</v>
      </c>
      <c r="B17" s="88"/>
      <c r="C17" s="88">
        <v>5</v>
      </c>
      <c r="D17" s="88">
        <v>7</v>
      </c>
      <c r="E17" s="88">
        <v>1</v>
      </c>
      <c r="F17" s="88" t="s">
        <v>37</v>
      </c>
      <c r="G17" s="88" t="s">
        <v>42</v>
      </c>
      <c r="H17" s="89">
        <v>71.63</v>
      </c>
    </row>
    <row r="18" spans="1:8">
      <c r="A18" s="88">
        <f t="shared" si="0"/>
        <v>13</v>
      </c>
      <c r="B18" s="88"/>
      <c r="C18" s="88">
        <v>6</v>
      </c>
      <c r="D18" s="88">
        <v>2</v>
      </c>
      <c r="E18" s="88">
        <v>2</v>
      </c>
      <c r="F18" s="88" t="s">
        <v>39</v>
      </c>
      <c r="G18" s="88" t="s">
        <v>42</v>
      </c>
      <c r="H18" s="89">
        <v>76.709999999999994</v>
      </c>
    </row>
    <row r="19" spans="1:8">
      <c r="A19" s="88">
        <f t="shared" si="0"/>
        <v>14</v>
      </c>
      <c r="B19" s="88">
        <v>8</v>
      </c>
      <c r="C19" s="87"/>
      <c r="D19" s="88">
        <v>14</v>
      </c>
      <c r="E19" s="88">
        <v>2</v>
      </c>
      <c r="F19" s="88" t="s">
        <v>33</v>
      </c>
      <c r="G19" s="88" t="s">
        <v>44</v>
      </c>
      <c r="H19" s="89">
        <v>76.88</v>
      </c>
    </row>
    <row r="20" spans="1:8">
      <c r="A20" s="88">
        <f t="shared" si="0"/>
        <v>15</v>
      </c>
      <c r="B20" s="88">
        <v>9</v>
      </c>
      <c r="C20" s="87"/>
      <c r="D20" s="88">
        <v>3</v>
      </c>
      <c r="E20" s="88">
        <v>1</v>
      </c>
      <c r="F20" s="88" t="s">
        <v>31</v>
      </c>
      <c r="G20" s="88" t="s">
        <v>42</v>
      </c>
      <c r="H20" s="89">
        <v>77.91</v>
      </c>
    </row>
    <row r="21" spans="1:8">
      <c r="A21" s="88">
        <f t="shared" si="0"/>
        <v>16</v>
      </c>
      <c r="B21" s="88">
        <v>10</v>
      </c>
      <c r="C21" s="87"/>
      <c r="D21" s="88">
        <v>21</v>
      </c>
      <c r="E21" s="88">
        <v>1</v>
      </c>
      <c r="F21" s="88" t="s">
        <v>29</v>
      </c>
      <c r="G21" s="88" t="s">
        <v>44</v>
      </c>
      <c r="H21" s="89">
        <v>85.29</v>
      </c>
    </row>
    <row r="22" spans="1:8">
      <c r="A22" s="88">
        <f t="shared" si="0"/>
        <v>17</v>
      </c>
      <c r="B22" s="88">
        <v>11</v>
      </c>
      <c r="C22" s="87"/>
      <c r="D22" s="88">
        <v>8</v>
      </c>
      <c r="E22" s="88">
        <v>2</v>
      </c>
      <c r="F22" s="88" t="s">
        <v>32</v>
      </c>
      <c r="G22" s="88" t="s">
        <v>42</v>
      </c>
      <c r="H22" s="89">
        <v>87.21</v>
      </c>
    </row>
    <row r="23" spans="1:8">
      <c r="A23" s="88">
        <f t="shared" si="0"/>
        <v>24</v>
      </c>
      <c r="B23" s="88"/>
      <c r="C23" s="88">
        <v>10</v>
      </c>
      <c r="D23" s="88">
        <v>4</v>
      </c>
      <c r="E23" s="88">
        <v>2</v>
      </c>
      <c r="F23" s="88" t="s">
        <v>38</v>
      </c>
      <c r="G23" s="88" t="s">
        <v>42</v>
      </c>
      <c r="H23" s="89">
        <v>99.99</v>
      </c>
    </row>
    <row r="24" spans="1:8">
      <c r="A24" s="88">
        <f t="shared" si="0"/>
        <v>24</v>
      </c>
      <c r="B24" s="88"/>
      <c r="C24" s="88"/>
      <c r="D24" s="88">
        <v>6</v>
      </c>
      <c r="E24" s="88">
        <v>2</v>
      </c>
      <c r="F24" s="88" t="s">
        <v>43</v>
      </c>
      <c r="G24" s="88" t="s">
        <v>42</v>
      </c>
      <c r="H24" s="89">
        <v>99.99</v>
      </c>
    </row>
    <row r="25" spans="1:8">
      <c r="A25" s="88">
        <f t="shared" si="0"/>
        <v>24</v>
      </c>
      <c r="B25" s="88"/>
      <c r="C25" s="88">
        <v>10</v>
      </c>
      <c r="D25" s="88">
        <v>9</v>
      </c>
      <c r="E25" s="88">
        <v>1</v>
      </c>
      <c r="F25" s="88" t="s">
        <v>36</v>
      </c>
      <c r="G25" s="88" t="s">
        <v>42</v>
      </c>
      <c r="H25" s="89">
        <v>99.99</v>
      </c>
    </row>
    <row r="26" spans="1:8">
      <c r="A26" s="88">
        <f t="shared" si="0"/>
        <v>24</v>
      </c>
      <c r="B26" s="88">
        <v>12</v>
      </c>
      <c r="C26" s="87"/>
      <c r="D26" s="88">
        <v>12</v>
      </c>
      <c r="E26" s="88">
        <v>2</v>
      </c>
      <c r="F26" s="88" t="s">
        <v>30</v>
      </c>
      <c r="G26" s="88" t="s">
        <v>42</v>
      </c>
      <c r="H26" s="89">
        <v>99.99</v>
      </c>
    </row>
    <row r="27" spans="1:8">
      <c r="A27" s="88">
        <f t="shared" si="0"/>
        <v>24</v>
      </c>
      <c r="B27" s="88"/>
      <c r="C27" s="88">
        <v>10</v>
      </c>
      <c r="D27" s="88">
        <v>13</v>
      </c>
      <c r="E27" s="88">
        <v>1</v>
      </c>
      <c r="F27" s="88" t="s">
        <v>39</v>
      </c>
      <c r="G27" s="88" t="s">
        <v>44</v>
      </c>
      <c r="H27" s="89">
        <v>99.99</v>
      </c>
    </row>
    <row r="28" spans="1:8">
      <c r="A28" s="88">
        <f t="shared" si="0"/>
        <v>24</v>
      </c>
      <c r="B28" s="88"/>
      <c r="C28" s="88"/>
      <c r="D28" s="88">
        <v>17</v>
      </c>
      <c r="E28" s="88">
        <v>1</v>
      </c>
      <c r="F28" s="88" t="s">
        <v>43</v>
      </c>
      <c r="G28" s="88" t="s">
        <v>44</v>
      </c>
      <c r="H28" s="89">
        <v>99.99</v>
      </c>
    </row>
    <row r="29" spans="1:8">
      <c r="A29" s="88">
        <f t="shared" si="0"/>
        <v>24</v>
      </c>
      <c r="B29" s="88"/>
      <c r="C29" s="88">
        <v>10</v>
      </c>
      <c r="D29" s="88">
        <v>20</v>
      </c>
      <c r="E29" s="88">
        <v>2</v>
      </c>
      <c r="F29" s="88" t="s">
        <v>37</v>
      </c>
      <c r="G29" s="88" t="s">
        <v>44</v>
      </c>
      <c r="H29" s="89">
        <v>99.99</v>
      </c>
    </row>
  </sheetData>
  <autoFilter ref="A5:H29"/>
  <phoneticPr fontId="0" type="noConversion"/>
  <pageMargins left="0.56000000000000005" right="0.49" top="1" bottom="1" header="0.4921259845" footer="0.4921259845"/>
  <pageSetup paperSize="9" scale="11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indexed="40"/>
    <pageSetUpPr fitToPage="1"/>
  </sheetPr>
  <dimension ref="A1:J76"/>
  <sheetViews>
    <sheetView workbookViewId="0">
      <pane xSplit="1" ySplit="5" topLeftCell="B6" activePane="bottomRight" state="frozen"/>
      <selection activeCell="G23" sqref="G23"/>
      <selection pane="topRight" activeCell="G23" sqref="G23"/>
      <selection pane="bottomLeft" activeCell="G23" sqref="G23"/>
      <selection pane="bottomRight" activeCell="L8" sqref="L8"/>
    </sheetView>
  </sheetViews>
  <sheetFormatPr defaultColWidth="8.85546875" defaultRowHeight="12.75"/>
  <cols>
    <col min="1" max="1" width="4.42578125" hidden="1" customWidth="1"/>
    <col min="3" max="3" width="5.140625" bestFit="1" customWidth="1"/>
    <col min="4" max="4" width="4.85546875" bestFit="1" customWidth="1"/>
    <col min="5" max="5" width="4.42578125" bestFit="1" customWidth="1"/>
    <col min="6" max="6" width="21" bestFit="1" customWidth="1"/>
    <col min="7" max="7" width="25.7109375" customWidth="1"/>
  </cols>
  <sheetData>
    <row r="1" spans="1:10" ht="15.75">
      <c r="E1" s="1"/>
      <c r="G1" s="2" t="s">
        <v>0</v>
      </c>
      <c r="H1" s="1"/>
      <c r="I1" s="1"/>
    </row>
    <row r="2" spans="1:10">
      <c r="E2" s="1"/>
      <c r="G2" s="3" t="s">
        <v>1</v>
      </c>
      <c r="H2" s="1"/>
      <c r="I2" s="1"/>
    </row>
    <row r="3" spans="1:10">
      <c r="E3" s="1"/>
      <c r="G3" s="1" t="s">
        <v>15</v>
      </c>
      <c r="H3" s="1"/>
      <c r="I3" s="1"/>
    </row>
    <row r="4" spans="1:10">
      <c r="E4" s="1"/>
      <c r="G4" s="4"/>
      <c r="H4" s="1"/>
      <c r="I4" s="1"/>
    </row>
    <row r="5" spans="1:10">
      <c r="A5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13</v>
      </c>
      <c r="I5" s="5" t="s">
        <v>16</v>
      </c>
      <c r="J5" s="5" t="s">
        <v>4</v>
      </c>
    </row>
    <row r="6" spans="1:10">
      <c r="A6">
        <v>1</v>
      </c>
      <c r="B6" s="7">
        <f>VLOOKUP(A6,[1]dvojboj!$A$6:$M$125,3,FALSE)</f>
        <v>1</v>
      </c>
      <c r="C6" s="7">
        <f>VLOOKUP(A6,[1]dvojboj!$A$6:$M$125,5,FALSE)</f>
        <v>1</v>
      </c>
      <c r="D6" s="7" t="str">
        <f>VLOOKUP(A6,[1]dvojboj!$A$6:$M$125,7,FALSE)</f>
        <v/>
      </c>
      <c r="E6" s="7">
        <f>VLOOKUP(A6,[1]dvojboj!$A$6:$M$125,8,FALSE)</f>
        <v>41</v>
      </c>
      <c r="F6" s="7" t="str">
        <f>VLOOKUP(A6,[1]dvojboj!$A$6:$M$125,9,FALSE)</f>
        <v>Kamil BEZRUČ</v>
      </c>
      <c r="G6" s="7" t="str">
        <f>VLOOKUP(A6,[1]dvojboj!$A$6:$M$125,10,FALSE)</f>
        <v>Ostrava</v>
      </c>
      <c r="H6" s="8">
        <f>VLOOKUP(A6,[1]dvojboj!$A$6:$M$125,11,FALSE)</f>
        <v>16.82</v>
      </c>
      <c r="I6" s="8">
        <f>VLOOKUP(A6,[1]dvojboj!$A$6:$M$125,12,FALSE)</f>
        <v>13.75</v>
      </c>
      <c r="J6" s="8">
        <f>VLOOKUP(A6,[1]dvojboj!$A$6:$M$125,13,FALSE)</f>
        <v>30.57</v>
      </c>
    </row>
    <row r="7" spans="1:10">
      <c r="A7">
        <v>2</v>
      </c>
      <c r="B7" s="7">
        <f>VLOOKUP(A7,[1]dvojboj!$A$6:$M$125,3,FALSE)</f>
        <v>2</v>
      </c>
      <c r="C7" s="7">
        <f>VLOOKUP(A7,[1]dvojboj!$A$6:$M$125,5,FALSE)</f>
        <v>2</v>
      </c>
      <c r="D7" s="7" t="str">
        <f>VLOOKUP(A7,[1]dvojboj!$A$6:$M$125,7,FALSE)</f>
        <v/>
      </c>
      <c r="E7" s="7">
        <f>VLOOKUP(A7,[1]dvojboj!$A$6:$M$125,8,FALSE)</f>
        <v>47</v>
      </c>
      <c r="F7" s="7" t="str">
        <f>VLOOKUP(A7,[1]dvojboj!$A$6:$M$125,9,FALSE)</f>
        <v>Pavel KRPEC</v>
      </c>
      <c r="G7" s="7" t="str">
        <f>VLOOKUP(A7,[1]dvojboj!$A$6:$M$125,10,FALSE)</f>
        <v>Ostrava</v>
      </c>
      <c r="H7" s="8">
        <f>VLOOKUP(A7,[1]dvojboj!$A$6:$M$125,11,FALSE)</f>
        <v>15.95</v>
      </c>
      <c r="I7" s="8">
        <f>VLOOKUP(A7,[1]dvojboj!$A$6:$M$125,12,FALSE)</f>
        <v>14.69</v>
      </c>
      <c r="J7" s="8">
        <f>VLOOKUP(A7,[1]dvojboj!$A$6:$M$125,13,FALSE)</f>
        <v>30.64</v>
      </c>
    </row>
    <row r="8" spans="1:10">
      <c r="A8">
        <v>3</v>
      </c>
      <c r="B8" s="7">
        <f>VLOOKUP(A8,[1]dvojboj!$A$6:$M$125,3,FALSE)</f>
        <v>3</v>
      </c>
      <c r="C8" s="7">
        <f>VLOOKUP(A8,[1]dvojboj!$A$6:$M$125,5,FALSE)</f>
        <v>3</v>
      </c>
      <c r="D8" s="7" t="str">
        <f>VLOOKUP(A8,[1]dvojboj!$A$6:$M$125,7,FALSE)</f>
        <v/>
      </c>
      <c r="E8" s="7">
        <f>VLOOKUP(A8,[1]dvojboj!$A$6:$M$125,8,FALSE)</f>
        <v>49</v>
      </c>
      <c r="F8" s="7" t="str">
        <f>VLOOKUP(A8,[1]dvojboj!$A$6:$M$125,9,FALSE)</f>
        <v>Karel RYL</v>
      </c>
      <c r="G8" s="7" t="str">
        <f>VLOOKUP(A8,[1]dvojboj!$A$6:$M$125,10,FALSE)</f>
        <v>Ostrava</v>
      </c>
      <c r="H8" s="8">
        <f>VLOOKUP(A8,[1]dvojboj!$A$6:$M$125,11,FALSE)</f>
        <v>16.47</v>
      </c>
      <c r="I8" s="8">
        <f>VLOOKUP(A8,[1]dvojboj!$A$6:$M$125,12,FALSE)</f>
        <v>14.67</v>
      </c>
      <c r="J8" s="8">
        <f>VLOOKUP(A8,[1]dvojboj!$A$6:$M$125,13,FALSE)</f>
        <v>31.14</v>
      </c>
    </row>
    <row r="9" spans="1:10">
      <c r="A9">
        <v>4</v>
      </c>
      <c r="B9" s="7">
        <f>VLOOKUP(A9,[1]dvojboj!$A$6:$M$125,3,FALSE)</f>
        <v>4</v>
      </c>
      <c r="C9" s="7">
        <f>VLOOKUP(A9,[1]dvojboj!$A$6:$M$125,5,FALSE)</f>
        <v>4</v>
      </c>
      <c r="D9" s="7" t="str">
        <f>VLOOKUP(A9,[1]dvojboj!$A$6:$M$125,7,FALSE)</f>
        <v/>
      </c>
      <c r="E9" s="7">
        <f>VLOOKUP(A9,[1]dvojboj!$A$6:$M$125,8,FALSE)</f>
        <v>45</v>
      </c>
      <c r="F9" s="7" t="str">
        <f>VLOOKUP(A9,[1]dvojboj!$A$6:$M$125,9,FALSE)</f>
        <v>David DOPIRÁK</v>
      </c>
      <c r="G9" s="7" t="str">
        <f>VLOOKUP(A9,[1]dvojboj!$A$6:$M$125,10,FALSE)</f>
        <v>Ostrava</v>
      </c>
      <c r="H9" s="8">
        <f>VLOOKUP(A9,[1]dvojboj!$A$6:$M$125,11,FALSE)</f>
        <v>16.260000000000002</v>
      </c>
      <c r="I9" s="8">
        <f>VLOOKUP(A9,[1]dvojboj!$A$6:$M$125,12,FALSE)</f>
        <v>15.22</v>
      </c>
      <c r="J9" s="8">
        <f>VLOOKUP(A9,[1]dvojboj!$A$6:$M$125,13,FALSE)</f>
        <v>31.480000000000004</v>
      </c>
    </row>
    <row r="10" spans="1:10">
      <c r="A10">
        <v>5</v>
      </c>
      <c r="B10" s="7">
        <f>VLOOKUP(A10,[1]dvojboj!$A$6:$M$125,3,FALSE)</f>
        <v>5</v>
      </c>
      <c r="C10" s="7">
        <f>VLOOKUP(A10,[1]dvojboj!$A$6:$M$125,5,FALSE)</f>
        <v>5</v>
      </c>
      <c r="D10" s="7" t="str">
        <f>VLOOKUP(A10,[1]dvojboj!$A$6:$M$125,7,FALSE)</f>
        <v/>
      </c>
      <c r="E10" s="7">
        <f>VLOOKUP(A10,[1]dvojboj!$A$6:$M$125,8,FALSE)</f>
        <v>48</v>
      </c>
      <c r="F10" s="7" t="str">
        <f>VLOOKUP(A10,[1]dvojboj!$A$6:$M$125,9,FALSE)</f>
        <v>Pavel MAŇAS</v>
      </c>
      <c r="G10" s="7" t="str">
        <f>VLOOKUP(A10,[1]dvojboj!$A$6:$M$125,10,FALSE)</f>
        <v>Ostrava</v>
      </c>
      <c r="H10" s="8">
        <f>VLOOKUP(A10,[1]dvojboj!$A$6:$M$125,11,FALSE)</f>
        <v>16.989999999999998</v>
      </c>
      <c r="I10" s="8">
        <f>VLOOKUP(A10,[1]dvojboj!$A$6:$M$125,12,FALSE)</f>
        <v>14.57</v>
      </c>
      <c r="J10" s="8">
        <f>VLOOKUP(A10,[1]dvojboj!$A$6:$M$125,13,FALSE)</f>
        <v>31.56</v>
      </c>
    </row>
    <row r="11" spans="1:10">
      <c r="A11">
        <v>6</v>
      </c>
      <c r="B11" s="7">
        <f>VLOOKUP(A11,[1]dvojboj!$A$6:$M$125,3,FALSE)</f>
        <v>6</v>
      </c>
      <c r="C11" s="7" t="str">
        <f>VLOOKUP(A11,[1]dvojboj!$A$6:$M$125,5,FALSE)</f>
        <v/>
      </c>
      <c r="D11" s="7">
        <f>VLOOKUP(A11,[1]dvojboj!$A$6:$M$125,7,FALSE)</f>
        <v>1</v>
      </c>
      <c r="E11" s="7">
        <f>VLOOKUP(A11,[1]dvojboj!$A$6:$M$125,8,FALSE)</f>
        <v>102</v>
      </c>
      <c r="F11" s="7" t="str">
        <f>VLOOKUP(A11,[1]dvojboj!$A$6:$M$125,9,FALSE)</f>
        <v>Jaroslav ŽITNÝ</v>
      </c>
      <c r="G11" s="7" t="str">
        <f>VLOOKUP(A11,[1]dvojboj!$A$6:$M$125,10,FALSE)</f>
        <v>Olomouc</v>
      </c>
      <c r="H11" s="8">
        <f>VLOOKUP(A11,[1]dvojboj!$A$6:$M$125,11,FALSE)</f>
        <v>17.059999999999999</v>
      </c>
      <c r="I11" s="8">
        <f>VLOOKUP(A11,[1]dvojboj!$A$6:$M$125,12,FALSE)</f>
        <v>14.94</v>
      </c>
      <c r="J11" s="8">
        <f>VLOOKUP(A11,[1]dvojboj!$A$6:$M$125,13,FALSE)</f>
        <v>32</v>
      </c>
    </row>
    <row r="12" spans="1:10">
      <c r="A12">
        <v>7</v>
      </c>
      <c r="B12" s="7">
        <f>VLOOKUP(A12,[1]dvojboj!$A$6:$M$125,3,FALSE)</f>
        <v>7</v>
      </c>
      <c r="C12" s="7">
        <f>VLOOKUP(A12,[1]dvojboj!$A$6:$M$125,5,FALSE)</f>
        <v>6</v>
      </c>
      <c r="D12" s="7" t="str">
        <f>VLOOKUP(A12,[1]dvojboj!$A$6:$M$125,7,FALSE)</f>
        <v/>
      </c>
      <c r="E12" s="7">
        <f>VLOOKUP(A12,[1]dvojboj!$A$6:$M$125,8,FALSE)</f>
        <v>97</v>
      </c>
      <c r="F12" s="7" t="str">
        <f>VLOOKUP(A12,[1]dvojboj!$A$6:$M$125,9,FALSE)</f>
        <v>Jiří MOTYKA</v>
      </c>
      <c r="G12" s="7" t="str">
        <f>VLOOKUP(A12,[1]dvojboj!$A$6:$M$125,10,FALSE)</f>
        <v>Karviná</v>
      </c>
      <c r="H12" s="8">
        <f>VLOOKUP(A12,[1]dvojboj!$A$6:$M$125,11,FALSE)</f>
        <v>17.079999999999998</v>
      </c>
      <c r="I12" s="8">
        <f>VLOOKUP(A12,[1]dvojboj!$A$6:$M$125,12,FALSE)</f>
        <v>15.27</v>
      </c>
      <c r="J12" s="8">
        <f>VLOOKUP(A12,[1]dvojboj!$A$6:$M$125,13,FALSE)</f>
        <v>32.349999999999994</v>
      </c>
    </row>
    <row r="13" spans="1:10">
      <c r="A13">
        <v>8</v>
      </c>
      <c r="B13" s="7">
        <f>VLOOKUP(A13,[1]dvojboj!$A$6:$M$125,3,FALSE)</f>
        <v>8</v>
      </c>
      <c r="C13" s="7">
        <f>VLOOKUP(A13,[1]dvojboj!$A$6:$M$125,5,FALSE)</f>
        <v>7</v>
      </c>
      <c r="D13" s="7" t="str">
        <f>VLOOKUP(A13,[1]dvojboj!$A$6:$M$125,7,FALSE)</f>
        <v/>
      </c>
      <c r="E13" s="7">
        <f>VLOOKUP(A13,[1]dvojboj!$A$6:$M$125,8,FALSE)</f>
        <v>43</v>
      </c>
      <c r="F13" s="7" t="str">
        <f>VLOOKUP(A13,[1]dvojboj!$A$6:$M$125,9,FALSE)</f>
        <v>Adam VONDRA</v>
      </c>
      <c r="G13" s="7" t="str">
        <f>VLOOKUP(A13,[1]dvojboj!$A$6:$M$125,10,FALSE)</f>
        <v>Ostrava</v>
      </c>
      <c r="H13" s="8">
        <f>VLOOKUP(A13,[1]dvojboj!$A$6:$M$125,11,FALSE)</f>
        <v>16.46</v>
      </c>
      <c r="I13" s="8">
        <f>VLOOKUP(A13,[1]dvojboj!$A$6:$M$125,12,FALSE)</f>
        <v>15.94</v>
      </c>
      <c r="J13" s="8">
        <f>VLOOKUP(A13,[1]dvojboj!$A$6:$M$125,13,FALSE)</f>
        <v>32.4</v>
      </c>
    </row>
    <row r="14" spans="1:10">
      <c r="A14">
        <v>9</v>
      </c>
      <c r="B14" s="7">
        <f>VLOOKUP(A14,[1]dvojboj!$A$6:$M$125,3,FALSE)</f>
        <v>9</v>
      </c>
      <c r="C14" s="7">
        <f>VLOOKUP(A14,[1]dvojboj!$A$6:$M$125,5,FALSE)</f>
        <v>8</v>
      </c>
      <c r="D14" s="7" t="str">
        <f>VLOOKUP(A14,[1]dvojboj!$A$6:$M$125,7,FALSE)</f>
        <v/>
      </c>
      <c r="E14" s="7">
        <f>VLOOKUP(A14,[1]dvojboj!$A$6:$M$125,8,FALSE)</f>
        <v>93</v>
      </c>
      <c r="F14" s="7" t="str">
        <f>VLOOKUP(A14,[1]dvojboj!$A$6:$M$125,9,FALSE)</f>
        <v>Jakub GRYČ</v>
      </c>
      <c r="G14" s="7" t="str">
        <f>VLOOKUP(A14,[1]dvojboj!$A$6:$M$125,10,FALSE)</f>
        <v>Karviná</v>
      </c>
      <c r="H14" s="8">
        <f>VLOOKUP(A14,[1]dvojboj!$A$6:$M$125,11,FALSE)</f>
        <v>16.68</v>
      </c>
      <c r="I14" s="8">
        <f>VLOOKUP(A14,[1]dvojboj!$A$6:$M$125,12,FALSE)</f>
        <v>15.74</v>
      </c>
      <c r="J14" s="8">
        <f>VLOOKUP(A14,[1]dvojboj!$A$6:$M$125,13,FALSE)</f>
        <v>32.42</v>
      </c>
    </row>
    <row r="15" spans="1:10">
      <c r="A15">
        <v>10</v>
      </c>
      <c r="B15" s="7">
        <f>VLOOKUP(A15,[1]dvojboj!$A$6:$M$125,3,FALSE)</f>
        <v>10</v>
      </c>
      <c r="C15" s="7">
        <f>VLOOKUP(A15,[1]dvojboj!$A$6:$M$125,5,FALSE)</f>
        <v>9</v>
      </c>
      <c r="D15" s="7" t="str">
        <f>VLOOKUP(A15,[1]dvojboj!$A$6:$M$125,7,FALSE)</f>
        <v/>
      </c>
      <c r="E15" s="7">
        <f>VLOOKUP(A15,[1]dvojboj!$A$6:$M$125,8,FALSE)</f>
        <v>94</v>
      </c>
      <c r="F15" s="7" t="str">
        <f>VLOOKUP(A15,[1]dvojboj!$A$6:$M$125,9,FALSE)</f>
        <v>Petr LANGER</v>
      </c>
      <c r="G15" s="7" t="str">
        <f>VLOOKUP(A15,[1]dvojboj!$A$6:$M$125,10,FALSE)</f>
        <v>Karviná</v>
      </c>
      <c r="H15" s="8">
        <f>VLOOKUP(A15,[1]dvojboj!$A$6:$M$125,11,FALSE)</f>
        <v>16.77</v>
      </c>
      <c r="I15" s="8">
        <f>VLOOKUP(A15,[1]dvojboj!$A$6:$M$125,12,FALSE)</f>
        <v>15.95</v>
      </c>
      <c r="J15" s="8">
        <f>VLOOKUP(A15,[1]dvojboj!$A$6:$M$125,13,FALSE)</f>
        <v>32.72</v>
      </c>
    </row>
    <row r="16" spans="1:10">
      <c r="A16">
        <v>11</v>
      </c>
      <c r="B16" s="7">
        <f>VLOOKUP(A16,[1]dvojboj!$A$6:$M$125,3,FALSE)</f>
        <v>11</v>
      </c>
      <c r="C16" s="7">
        <f>VLOOKUP(A16,[1]dvojboj!$A$6:$M$125,5,FALSE)</f>
        <v>10</v>
      </c>
      <c r="D16" s="7" t="str">
        <f>VLOOKUP(A16,[1]dvojboj!$A$6:$M$125,7,FALSE)</f>
        <v/>
      </c>
      <c r="E16" s="7">
        <f>VLOOKUP(A16,[1]dvojboj!$A$6:$M$125,8,FALSE)</f>
        <v>95</v>
      </c>
      <c r="F16" s="7" t="str">
        <f>VLOOKUP(A16,[1]dvojboj!$A$6:$M$125,9,FALSE)</f>
        <v>Šimon KUDRNA</v>
      </c>
      <c r="G16" s="7" t="str">
        <f>VLOOKUP(A16,[1]dvojboj!$A$6:$M$125,10,FALSE)</f>
        <v>Karviná</v>
      </c>
      <c r="H16" s="8">
        <f>VLOOKUP(A16,[1]dvojboj!$A$6:$M$125,11,FALSE)</f>
        <v>16.8</v>
      </c>
      <c r="I16" s="8">
        <f>VLOOKUP(A16,[1]dvojboj!$A$6:$M$125,12,FALSE)</f>
        <v>16.260000000000002</v>
      </c>
      <c r="J16" s="8">
        <f>VLOOKUP(A16,[1]dvojboj!$A$6:$M$125,13,FALSE)</f>
        <v>33.06</v>
      </c>
    </row>
    <row r="17" spans="1:10">
      <c r="A17">
        <v>12</v>
      </c>
      <c r="B17" s="7">
        <f>VLOOKUP(A17,[1]dvojboj!$A$6:$M$125,3,FALSE)</f>
        <v>12</v>
      </c>
      <c r="C17" s="7" t="str">
        <f>VLOOKUP(A17,[1]dvojboj!$A$6:$M$125,5,FALSE)</f>
        <v/>
      </c>
      <c r="D17" s="7">
        <f>VLOOKUP(A17,[1]dvojboj!$A$6:$M$125,7,FALSE)</f>
        <v>2</v>
      </c>
      <c r="E17" s="7">
        <f>VLOOKUP(A17,[1]dvojboj!$A$6:$M$125,8,FALSE)</f>
        <v>34</v>
      </c>
      <c r="F17" s="7" t="str">
        <f>VLOOKUP(A17,[1]dvojboj!$A$6:$M$125,9,FALSE)</f>
        <v>Jan ŠINDELKA</v>
      </c>
      <c r="G17" s="7" t="str">
        <f>VLOOKUP(A17,[1]dvojboj!$A$6:$M$125,10,FALSE)</f>
        <v>Prostějov</v>
      </c>
      <c r="H17" s="8">
        <f>VLOOKUP(A17,[1]dvojboj!$A$6:$M$125,11,FALSE)</f>
        <v>17.63</v>
      </c>
      <c r="I17" s="8">
        <f>VLOOKUP(A17,[1]dvojboj!$A$6:$M$125,12,FALSE)</f>
        <v>15.49</v>
      </c>
      <c r="J17" s="8">
        <f>VLOOKUP(A17,[1]dvojboj!$A$6:$M$125,13,FALSE)</f>
        <v>33.119999999999997</v>
      </c>
    </row>
    <row r="18" spans="1:10">
      <c r="A18">
        <v>13</v>
      </c>
      <c r="B18" s="7">
        <f>VLOOKUP(A18,[1]dvojboj!$A$6:$M$125,3,FALSE)</f>
        <v>13</v>
      </c>
      <c r="C18" s="7">
        <f>VLOOKUP(A18,[1]dvojboj!$A$6:$M$125,5,FALSE)</f>
        <v>11</v>
      </c>
      <c r="D18" s="7" t="str">
        <f>VLOOKUP(A18,[1]dvojboj!$A$6:$M$125,7,FALSE)</f>
        <v/>
      </c>
      <c r="E18" s="7">
        <f>VLOOKUP(A18,[1]dvojboj!$A$6:$M$125,8,FALSE)</f>
        <v>46</v>
      </c>
      <c r="F18" s="7" t="str">
        <f>VLOOKUP(A18,[1]dvojboj!$A$6:$M$125,9,FALSE)</f>
        <v>Jakub ARVAI</v>
      </c>
      <c r="G18" s="7" t="str">
        <f>VLOOKUP(A18,[1]dvojboj!$A$6:$M$125,10,FALSE)</f>
        <v>Ostrava</v>
      </c>
      <c r="H18" s="8">
        <f>VLOOKUP(A18,[1]dvojboj!$A$6:$M$125,11,FALSE)</f>
        <v>15.87</v>
      </c>
      <c r="I18" s="8">
        <f>VLOOKUP(A18,[1]dvojboj!$A$6:$M$125,12,FALSE)</f>
        <v>17.93</v>
      </c>
      <c r="J18" s="8">
        <f>VLOOKUP(A18,[1]dvojboj!$A$6:$M$125,13,FALSE)</f>
        <v>33.799999999999997</v>
      </c>
    </row>
    <row r="19" spans="1:10">
      <c r="A19">
        <v>14</v>
      </c>
      <c r="B19" s="7">
        <f>VLOOKUP(A19,[1]dvojboj!$A$6:$M$125,3,FALSE)</f>
        <v>14</v>
      </c>
      <c r="C19" s="7" t="str">
        <f>VLOOKUP(A19,[1]dvojboj!$A$6:$M$125,5,FALSE)</f>
        <v/>
      </c>
      <c r="D19" s="7">
        <f>VLOOKUP(A19,[1]dvojboj!$A$6:$M$125,7,FALSE)</f>
        <v>3</v>
      </c>
      <c r="E19" s="7">
        <f>VLOOKUP(A19,[1]dvojboj!$A$6:$M$125,8,FALSE)</f>
        <v>83</v>
      </c>
      <c r="F19" s="7" t="str">
        <f>VLOOKUP(A19,[1]dvojboj!$A$6:$M$125,9,FALSE)</f>
        <v>Václav BLAŽEK</v>
      </c>
      <c r="G19" s="7" t="str">
        <f>VLOOKUP(A19,[1]dvojboj!$A$6:$M$125,10,FALSE)</f>
        <v>Přerov</v>
      </c>
      <c r="H19" s="8">
        <f>VLOOKUP(A19,[1]dvojboj!$A$6:$M$125,11,FALSE)</f>
        <v>18.22</v>
      </c>
      <c r="I19" s="8">
        <f>VLOOKUP(A19,[1]dvojboj!$A$6:$M$125,12,FALSE)</f>
        <v>15.92</v>
      </c>
      <c r="J19" s="8">
        <f>VLOOKUP(A19,[1]dvojboj!$A$6:$M$125,13,FALSE)</f>
        <v>34.14</v>
      </c>
    </row>
    <row r="20" spans="1:10">
      <c r="A20">
        <v>15</v>
      </c>
      <c r="B20" s="7">
        <f>VLOOKUP(A20,[1]dvojboj!$A$6:$M$125,3,FALSE)</f>
        <v>15</v>
      </c>
      <c r="C20" s="7">
        <f>VLOOKUP(A20,[1]dvojboj!$A$6:$M$125,5,FALSE)</f>
        <v>12</v>
      </c>
      <c r="D20" s="7" t="str">
        <f>VLOOKUP(A20,[1]dvojboj!$A$6:$M$125,7,FALSE)</f>
        <v/>
      </c>
      <c r="E20" s="7">
        <f>VLOOKUP(A20,[1]dvojboj!$A$6:$M$125,8,FALSE)</f>
        <v>91</v>
      </c>
      <c r="F20" s="7" t="str">
        <f>VLOOKUP(A20,[1]dvojboj!$A$6:$M$125,9,FALSE)</f>
        <v>David SIKORA</v>
      </c>
      <c r="G20" s="7" t="str">
        <f>VLOOKUP(A20,[1]dvojboj!$A$6:$M$125,10,FALSE)</f>
        <v>Karviná</v>
      </c>
      <c r="H20" s="8">
        <f>VLOOKUP(A20,[1]dvojboj!$A$6:$M$125,11,FALSE)</f>
        <v>17.5</v>
      </c>
      <c r="I20" s="8">
        <f>VLOOKUP(A20,[1]dvojboj!$A$6:$M$125,12,FALSE)</f>
        <v>16.649999999999999</v>
      </c>
      <c r="J20" s="8">
        <f>VLOOKUP(A20,[1]dvojboj!$A$6:$M$125,13,FALSE)</f>
        <v>34.15</v>
      </c>
    </row>
    <row r="21" spans="1:10">
      <c r="A21">
        <v>16</v>
      </c>
      <c r="B21" s="7">
        <f>VLOOKUP(A21,[1]dvojboj!$A$6:$M$125,3,FALSE)</f>
        <v>16</v>
      </c>
      <c r="C21" s="7" t="str">
        <f>VLOOKUP(A21,[1]dvojboj!$A$6:$M$125,5,FALSE)</f>
        <v/>
      </c>
      <c r="D21" s="7"/>
      <c r="E21" s="7">
        <f>VLOOKUP(A21,[1]dvojboj!$A$6:$M$125,8,FALSE)</f>
        <v>52</v>
      </c>
      <c r="F21" s="7" t="str">
        <f>VLOOKUP(A21,[1]dvojboj!$A$6:$M$125,9,FALSE)</f>
        <v>Martin SZABO</v>
      </c>
      <c r="G21" s="7" t="str">
        <f>VLOOKUP(A21,[1]dvojboj!$A$6:$M$125,10,FALSE)</f>
        <v>G4S Fire Services</v>
      </c>
      <c r="H21" s="8">
        <f>VLOOKUP(A21,[1]dvojboj!$A$6:$M$125,11,FALSE)</f>
        <v>18.63</v>
      </c>
      <c r="I21" s="8">
        <f>VLOOKUP(A21,[1]dvojboj!$A$6:$M$125,12,FALSE)</f>
        <v>15.56</v>
      </c>
      <c r="J21" s="8">
        <f>VLOOKUP(A21,[1]dvojboj!$A$6:$M$125,13,FALSE)</f>
        <v>34.19</v>
      </c>
    </row>
    <row r="22" spans="1:10">
      <c r="A22">
        <v>17</v>
      </c>
      <c r="B22" s="7">
        <f>VLOOKUP(A22,[1]dvojboj!$A$6:$M$125,3,FALSE)</f>
        <v>17</v>
      </c>
      <c r="C22" s="7" t="str">
        <f>VLOOKUP(A22,[1]dvojboj!$A$6:$M$125,5,FALSE)</f>
        <v/>
      </c>
      <c r="D22" s="7"/>
      <c r="E22" s="7">
        <f>VLOOKUP(A22,[1]dvojboj!$A$6:$M$125,8,FALSE)</f>
        <v>54</v>
      </c>
      <c r="F22" s="7" t="str">
        <f>VLOOKUP(A22,[1]dvojboj!$A$6:$M$125,9,FALSE)</f>
        <v>Rastislav PECNÍK</v>
      </c>
      <c r="G22" s="7" t="str">
        <f>VLOOKUP(A22,[1]dvojboj!$A$6:$M$125,10,FALSE)</f>
        <v>G4S Fire Services</v>
      </c>
      <c r="H22" s="8">
        <f>VLOOKUP(A22,[1]dvojboj!$A$6:$M$125,11,FALSE)</f>
        <v>18.16</v>
      </c>
      <c r="I22" s="8">
        <f>VLOOKUP(A22,[1]dvojboj!$A$6:$M$125,12,FALSE)</f>
        <v>16.38</v>
      </c>
      <c r="J22" s="8">
        <f>VLOOKUP(A22,[1]dvojboj!$A$6:$M$125,13,FALSE)</f>
        <v>34.54</v>
      </c>
    </row>
    <row r="23" spans="1:10">
      <c r="A23">
        <v>18</v>
      </c>
      <c r="B23" s="7">
        <f>VLOOKUP(A23,[1]dvojboj!$A$6:$M$125,3,FALSE)</f>
        <v>18</v>
      </c>
      <c r="C23" s="7" t="str">
        <f>VLOOKUP(A23,[1]dvojboj!$A$6:$M$125,5,FALSE)</f>
        <v/>
      </c>
      <c r="D23" s="7"/>
      <c r="E23" s="7">
        <f>VLOOKUP(A23,[1]dvojboj!$A$6:$M$125,8,FALSE)</f>
        <v>55</v>
      </c>
      <c r="F23" s="7" t="str">
        <f>VLOOKUP(A23,[1]dvojboj!$A$6:$M$125,9,FALSE)</f>
        <v>Dávid KALUŽNIK</v>
      </c>
      <c r="G23" s="7" t="str">
        <f>VLOOKUP(A23,[1]dvojboj!$A$6:$M$125,10,FALSE)</f>
        <v>G4S Fire Services</v>
      </c>
      <c r="H23" s="8">
        <f>VLOOKUP(A23,[1]dvojboj!$A$6:$M$125,11,FALSE)</f>
        <v>17.440000000000001</v>
      </c>
      <c r="I23" s="8">
        <f>VLOOKUP(A23,[1]dvojboj!$A$6:$M$125,12,FALSE)</f>
        <v>17.11</v>
      </c>
      <c r="J23" s="8">
        <f>VLOOKUP(A23,[1]dvojboj!$A$6:$M$125,13,FALSE)</f>
        <v>34.549999999999997</v>
      </c>
    </row>
    <row r="24" spans="1:10">
      <c r="A24">
        <v>19</v>
      </c>
      <c r="B24" s="7">
        <f>VLOOKUP(A24,[1]dvojboj!$A$6:$M$125,3,FALSE)</f>
        <v>19</v>
      </c>
      <c r="C24" s="7">
        <f>VLOOKUP(A24,[1]dvojboj!$A$6:$M$125,5,FALSE)</f>
        <v>13</v>
      </c>
      <c r="D24" s="7" t="str">
        <f>VLOOKUP(A24,[1]dvojboj!$A$6:$M$125,7,FALSE)</f>
        <v/>
      </c>
      <c r="E24" s="7">
        <f>VLOOKUP(A24,[1]dvojboj!$A$6:$M$125,8,FALSE)</f>
        <v>92</v>
      </c>
      <c r="F24" s="7" t="str">
        <f>VLOOKUP(A24,[1]dvojboj!$A$6:$M$125,9,FALSE)</f>
        <v>Marcel DAL</v>
      </c>
      <c r="G24" s="7" t="str">
        <f>VLOOKUP(A24,[1]dvojboj!$A$6:$M$125,10,FALSE)</f>
        <v>Karviná</v>
      </c>
      <c r="H24" s="8">
        <f>VLOOKUP(A24,[1]dvojboj!$A$6:$M$125,11,FALSE)</f>
        <v>17.899999999999999</v>
      </c>
      <c r="I24" s="8">
        <f>VLOOKUP(A24,[1]dvojboj!$A$6:$M$125,12,FALSE)</f>
        <v>16.79</v>
      </c>
      <c r="J24" s="8">
        <f>VLOOKUP(A24,[1]dvojboj!$A$6:$M$125,13,FALSE)</f>
        <v>34.69</v>
      </c>
    </row>
    <row r="25" spans="1:10">
      <c r="A25">
        <v>20</v>
      </c>
      <c r="B25" s="7">
        <f>VLOOKUP(A25,[1]dvojboj!$A$6:$M$125,3,FALSE)</f>
        <v>20</v>
      </c>
      <c r="C25" s="7" t="str">
        <f>VLOOKUP(A25,[1]dvojboj!$A$6:$M$125,5,FALSE)</f>
        <v/>
      </c>
      <c r="D25" s="7">
        <f>VLOOKUP(A25,[1]dvojboj!$A$6:$M$125,7,FALSE)</f>
        <v>4</v>
      </c>
      <c r="E25" s="7">
        <f>VLOOKUP(A25,[1]dvojboj!$A$6:$M$125,8,FALSE)</f>
        <v>86</v>
      </c>
      <c r="F25" s="7" t="str">
        <f>VLOOKUP(A25,[1]dvojboj!$A$6:$M$125,9,FALSE)</f>
        <v>Pavel BERNHAUER</v>
      </c>
      <c r="G25" s="7" t="str">
        <f>VLOOKUP(A25,[1]dvojboj!$A$6:$M$125,10,FALSE)</f>
        <v>Přerov</v>
      </c>
      <c r="H25" s="8">
        <f>VLOOKUP(A25,[1]dvojboj!$A$6:$M$125,11,FALSE)</f>
        <v>18.350000000000001</v>
      </c>
      <c r="I25" s="8">
        <f>VLOOKUP(A25,[1]dvojboj!$A$6:$M$125,12,FALSE)</f>
        <v>16.559999999999999</v>
      </c>
      <c r="J25" s="8">
        <f>VLOOKUP(A25,[1]dvojboj!$A$6:$M$125,13,FALSE)</f>
        <v>34.909999999999997</v>
      </c>
    </row>
    <row r="26" spans="1:10">
      <c r="A26">
        <v>21</v>
      </c>
      <c r="B26" s="7">
        <f>VLOOKUP(A26,[1]dvojboj!$A$6:$M$125,3,FALSE)</f>
        <v>21</v>
      </c>
      <c r="C26" s="7" t="str">
        <f>VLOOKUP(A26,[1]dvojboj!$A$6:$M$125,5,FALSE)</f>
        <v/>
      </c>
      <c r="D26" s="7">
        <f>VLOOKUP(A26,[1]dvojboj!$A$6:$M$125,7,FALSE)</f>
        <v>5</v>
      </c>
      <c r="E26" s="7">
        <f>VLOOKUP(A26,[1]dvojboj!$A$6:$M$125,8,FALSE)</f>
        <v>106</v>
      </c>
      <c r="F26" s="7" t="str">
        <f>VLOOKUP(A26,[1]dvojboj!$A$6:$M$125,9,FALSE)</f>
        <v>Petr NAVRÁTIL</v>
      </c>
      <c r="G26" s="7" t="str">
        <f>VLOOKUP(A26,[1]dvojboj!$A$6:$M$125,10,FALSE)</f>
        <v>Olomouc</v>
      </c>
      <c r="H26" s="8">
        <f>VLOOKUP(A26,[1]dvojboj!$A$6:$M$125,11,FALSE)</f>
        <v>18.62</v>
      </c>
      <c r="I26" s="8">
        <f>VLOOKUP(A26,[1]dvojboj!$A$6:$M$125,12,FALSE)</f>
        <v>16.64</v>
      </c>
      <c r="J26" s="8">
        <f>VLOOKUP(A26,[1]dvojboj!$A$6:$M$125,13,FALSE)</f>
        <v>35.260000000000005</v>
      </c>
    </row>
    <row r="27" spans="1:10">
      <c r="A27">
        <v>22</v>
      </c>
      <c r="B27" s="7">
        <f>VLOOKUP(A27,[1]dvojboj!$A$6:$M$125,3,FALSE)</f>
        <v>22</v>
      </c>
      <c r="C27" s="7" t="str">
        <f>VLOOKUP(A27,[1]dvojboj!$A$6:$M$125,5,FALSE)</f>
        <v/>
      </c>
      <c r="D27" s="7">
        <f>VLOOKUP(A27,[1]dvojboj!$A$6:$M$125,7,FALSE)</f>
        <v>6</v>
      </c>
      <c r="E27" s="7">
        <f>VLOOKUP(A27,[1]dvojboj!$A$6:$M$125,8,FALSE)</f>
        <v>89</v>
      </c>
      <c r="F27" s="7" t="str">
        <f>VLOOKUP(A27,[1]dvojboj!$A$6:$M$125,9,FALSE)</f>
        <v>Ladislav PATRMAN</v>
      </c>
      <c r="G27" s="7" t="str">
        <f>VLOOKUP(A27,[1]dvojboj!$A$6:$M$125,10,FALSE)</f>
        <v>Přerov</v>
      </c>
      <c r="H27" s="8">
        <f>VLOOKUP(A27,[1]dvojboj!$A$6:$M$125,11,FALSE)</f>
        <v>19.23</v>
      </c>
      <c r="I27" s="8">
        <f>VLOOKUP(A27,[1]dvojboj!$A$6:$M$125,12,FALSE)</f>
        <v>16.149999999999999</v>
      </c>
      <c r="J27" s="8">
        <f>VLOOKUP(A27,[1]dvojboj!$A$6:$M$125,13,FALSE)</f>
        <v>35.379999999999995</v>
      </c>
    </row>
    <row r="28" spans="1:10">
      <c r="A28">
        <v>23</v>
      </c>
      <c r="B28" s="7">
        <f>VLOOKUP(A28,[1]dvojboj!$A$6:$M$125,3,FALSE)</f>
        <v>23</v>
      </c>
      <c r="C28" s="7" t="str">
        <f>VLOOKUP(A28,[1]dvojboj!$A$6:$M$125,5,FALSE)</f>
        <v/>
      </c>
      <c r="D28" s="7">
        <f>VLOOKUP(A28,[1]dvojboj!$A$6:$M$125,7,FALSE)</f>
        <v>7</v>
      </c>
      <c r="E28" s="7">
        <f>VLOOKUP(A28,[1]dvojboj!$A$6:$M$125,8,FALSE)</f>
        <v>103</v>
      </c>
      <c r="F28" s="7" t="str">
        <f>VLOOKUP(A28,[1]dvojboj!$A$6:$M$125,9,FALSE)</f>
        <v>Jiří MAREŠ</v>
      </c>
      <c r="G28" s="7" t="str">
        <f>VLOOKUP(A28,[1]dvojboj!$A$6:$M$125,10,FALSE)</f>
        <v>Olomouc</v>
      </c>
      <c r="H28" s="8">
        <f>VLOOKUP(A28,[1]dvojboj!$A$6:$M$125,11,FALSE)</f>
        <v>17.399999999999999</v>
      </c>
      <c r="I28" s="8">
        <f>VLOOKUP(A28,[1]dvojboj!$A$6:$M$125,12,FALSE)</f>
        <v>18.100000000000001</v>
      </c>
      <c r="J28" s="8">
        <f>VLOOKUP(A28,[1]dvojboj!$A$6:$M$125,13,FALSE)</f>
        <v>35.5</v>
      </c>
    </row>
    <row r="29" spans="1:10">
      <c r="A29">
        <v>24</v>
      </c>
      <c r="B29" s="7">
        <f>VLOOKUP(A29,[1]dvojboj!$A$6:$M$125,3,FALSE)</f>
        <v>24</v>
      </c>
      <c r="C29" s="7" t="str">
        <f>VLOOKUP(A29,[1]dvojboj!$A$6:$M$125,5,FALSE)</f>
        <v/>
      </c>
      <c r="D29" s="7"/>
      <c r="E29" s="7">
        <f>VLOOKUP(A29,[1]dvojboj!$A$6:$M$125,8,FALSE)</f>
        <v>56</v>
      </c>
      <c r="F29" s="7" t="str">
        <f>VLOOKUP(A29,[1]dvojboj!$A$6:$M$125,9,FALSE)</f>
        <v>Marián TÓTH</v>
      </c>
      <c r="G29" s="7" t="str">
        <f>VLOOKUP(A29,[1]dvojboj!$A$6:$M$125,10,FALSE)</f>
        <v>G4S Fire Services</v>
      </c>
      <c r="H29" s="8">
        <f>VLOOKUP(A29,[1]dvojboj!$A$6:$M$125,11,FALSE)</f>
        <v>19.32</v>
      </c>
      <c r="I29" s="8">
        <f>VLOOKUP(A29,[1]dvojboj!$A$6:$M$125,12,FALSE)</f>
        <v>16.559999999999999</v>
      </c>
      <c r="J29" s="8">
        <f>VLOOKUP(A29,[1]dvojboj!$A$6:$M$125,13,FALSE)</f>
        <v>35.879999999999995</v>
      </c>
    </row>
    <row r="30" spans="1:10">
      <c r="A30">
        <v>25</v>
      </c>
      <c r="B30" s="7">
        <f>VLOOKUP(A30,[1]dvojboj!$A$6:$M$125,3,FALSE)</f>
        <v>25</v>
      </c>
      <c r="C30" s="7" t="str">
        <f>VLOOKUP(A30,[1]dvojboj!$A$6:$M$125,5,FALSE)</f>
        <v/>
      </c>
      <c r="D30" s="7">
        <f>VLOOKUP(A30,[1]dvojboj!$A$6:$M$125,7,FALSE)</f>
        <v>8</v>
      </c>
      <c r="E30" s="7">
        <f>VLOOKUP(A30,[1]dvojboj!$A$6:$M$125,8,FALSE)</f>
        <v>101</v>
      </c>
      <c r="F30" s="7" t="str">
        <f>VLOOKUP(A30,[1]dvojboj!$A$6:$M$125,9,FALSE)</f>
        <v>Zbyněk HRADIL</v>
      </c>
      <c r="G30" s="7" t="str">
        <f>VLOOKUP(A30,[1]dvojboj!$A$6:$M$125,10,FALSE)</f>
        <v>Olomouc</v>
      </c>
      <c r="H30" s="8">
        <f>VLOOKUP(A30,[1]dvojboj!$A$6:$M$125,11,FALSE)</f>
        <v>20.03</v>
      </c>
      <c r="I30" s="8">
        <f>VLOOKUP(A30,[1]dvojboj!$A$6:$M$125,12,FALSE)</f>
        <v>16.29</v>
      </c>
      <c r="J30" s="8">
        <f>VLOOKUP(A30,[1]dvojboj!$A$6:$M$125,13,FALSE)</f>
        <v>36.32</v>
      </c>
    </row>
    <row r="31" spans="1:10">
      <c r="A31">
        <v>26</v>
      </c>
      <c r="B31" s="7">
        <f>VLOOKUP(A31,[1]dvojboj!$A$6:$M$125,3,FALSE)</f>
        <v>26</v>
      </c>
      <c r="C31" s="7" t="str">
        <f>VLOOKUP(A31,[1]dvojboj!$A$6:$M$125,5,FALSE)</f>
        <v/>
      </c>
      <c r="D31" s="7">
        <f>VLOOKUP(A31,[1]dvojboj!$A$6:$M$125,7,FALSE)</f>
        <v>9</v>
      </c>
      <c r="E31" s="7">
        <f>VLOOKUP(A31,[1]dvojboj!$A$6:$M$125,8,FALSE)</f>
        <v>84</v>
      </c>
      <c r="F31" s="7" t="str">
        <f>VLOOKUP(A31,[1]dvojboj!$A$6:$M$125,9,FALSE)</f>
        <v>Josef BUCHTA</v>
      </c>
      <c r="G31" s="7" t="str">
        <f>VLOOKUP(A31,[1]dvojboj!$A$6:$M$125,10,FALSE)</f>
        <v>Přerov</v>
      </c>
      <c r="H31" s="8">
        <f>VLOOKUP(A31,[1]dvojboj!$A$6:$M$125,11,FALSE)</f>
        <v>17.72</v>
      </c>
      <c r="I31" s="8">
        <f>VLOOKUP(A31,[1]dvojboj!$A$6:$M$125,12,FALSE)</f>
        <v>18.61</v>
      </c>
      <c r="J31" s="8">
        <f>VLOOKUP(A31,[1]dvojboj!$A$6:$M$125,13,FALSE)</f>
        <v>36.33</v>
      </c>
    </row>
    <row r="32" spans="1:10">
      <c r="A32">
        <v>27</v>
      </c>
      <c r="B32" s="7">
        <f>VLOOKUP(A32,[1]dvojboj!$A$6:$M$125,3,FALSE)</f>
        <v>27</v>
      </c>
      <c r="C32" s="7" t="str">
        <f>VLOOKUP(A32,[1]dvojboj!$A$6:$M$125,5,FALSE)</f>
        <v/>
      </c>
      <c r="D32" s="7">
        <f>VLOOKUP(A32,[1]dvojboj!$A$6:$M$125,7,FALSE)</f>
        <v>10</v>
      </c>
      <c r="E32" s="7">
        <f>VLOOKUP(A32,[1]dvojboj!$A$6:$M$125,8,FALSE)</f>
        <v>104</v>
      </c>
      <c r="F32" s="7" t="str">
        <f>VLOOKUP(A32,[1]dvojboj!$A$6:$M$125,9,FALSE)</f>
        <v>Jan NESVADBA</v>
      </c>
      <c r="G32" s="7" t="str">
        <f>VLOOKUP(A32,[1]dvojboj!$A$6:$M$125,10,FALSE)</f>
        <v>Olomouc</v>
      </c>
      <c r="H32" s="8">
        <f>VLOOKUP(A32,[1]dvojboj!$A$6:$M$125,11,FALSE)</f>
        <v>19.559999999999999</v>
      </c>
      <c r="I32" s="8">
        <f>VLOOKUP(A32,[1]dvojboj!$A$6:$M$125,12,FALSE)</f>
        <v>16.96</v>
      </c>
      <c r="J32" s="8">
        <f>VLOOKUP(A32,[1]dvojboj!$A$6:$M$125,13,FALSE)</f>
        <v>36.519999999999996</v>
      </c>
    </row>
    <row r="33" spans="1:10">
      <c r="A33">
        <v>28</v>
      </c>
      <c r="B33" s="7">
        <f>VLOOKUP(A33,[1]dvojboj!$A$6:$M$125,3,FALSE)</f>
        <v>28</v>
      </c>
      <c r="C33" s="7" t="str">
        <f>VLOOKUP(A33,[1]dvojboj!$A$6:$M$125,5,FALSE)</f>
        <v/>
      </c>
      <c r="D33" s="7"/>
      <c r="E33" s="7">
        <f>VLOOKUP(A33,[1]dvojboj!$A$6:$M$125,8,FALSE)</f>
        <v>51</v>
      </c>
      <c r="F33" s="7" t="str">
        <f>VLOOKUP(A33,[1]dvojboj!$A$6:$M$125,9,FALSE)</f>
        <v>Vladislav FODOR</v>
      </c>
      <c r="G33" s="7" t="str">
        <f>VLOOKUP(A33,[1]dvojboj!$A$6:$M$125,10,FALSE)</f>
        <v>G4S Fire Services</v>
      </c>
      <c r="H33" s="8">
        <f>VLOOKUP(A33,[1]dvojboj!$A$6:$M$125,11,FALSE)</f>
        <v>19.09</v>
      </c>
      <c r="I33" s="8">
        <f>VLOOKUP(A33,[1]dvojboj!$A$6:$M$125,12,FALSE)</f>
        <v>17.52</v>
      </c>
      <c r="J33" s="8">
        <f>VLOOKUP(A33,[1]dvojboj!$A$6:$M$125,13,FALSE)</f>
        <v>36.61</v>
      </c>
    </row>
    <row r="34" spans="1:10">
      <c r="A34">
        <v>29</v>
      </c>
      <c r="B34" s="7">
        <f>VLOOKUP(A34,[1]dvojboj!$A$6:$M$125,3,FALSE)</f>
        <v>29</v>
      </c>
      <c r="C34" s="7" t="str">
        <f>VLOOKUP(A34,[1]dvojboj!$A$6:$M$125,5,FALSE)</f>
        <v/>
      </c>
      <c r="D34" s="7">
        <f>VLOOKUP(A34,[1]dvojboj!$A$6:$M$125,7,FALSE)</f>
        <v>11</v>
      </c>
      <c r="E34" s="7">
        <f>VLOOKUP(A34,[1]dvojboj!$A$6:$M$125,8,FALSE)</f>
        <v>82</v>
      </c>
      <c r="F34" s="7" t="str">
        <f>VLOOKUP(A34,[1]dvojboj!$A$6:$M$125,9,FALSE)</f>
        <v>Petr MIRVALD</v>
      </c>
      <c r="G34" s="7" t="str">
        <f>VLOOKUP(A34,[1]dvojboj!$A$6:$M$125,10,FALSE)</f>
        <v>Přerov</v>
      </c>
      <c r="H34" s="8">
        <f>VLOOKUP(A34,[1]dvojboj!$A$6:$M$125,11,FALSE)</f>
        <v>18.7</v>
      </c>
      <c r="I34" s="8">
        <f>VLOOKUP(A34,[1]dvojboj!$A$6:$M$125,12,FALSE)</f>
        <v>18.38</v>
      </c>
      <c r="J34" s="8">
        <f>VLOOKUP(A34,[1]dvojboj!$A$6:$M$125,13,FALSE)</f>
        <v>37.08</v>
      </c>
    </row>
    <row r="35" spans="1:10">
      <c r="A35">
        <v>30</v>
      </c>
      <c r="B35" s="7">
        <f>VLOOKUP(A35,[1]dvojboj!$A$6:$M$125,3,FALSE)</f>
        <v>30</v>
      </c>
      <c r="C35" s="7" t="str">
        <f>VLOOKUP(A35,[1]dvojboj!$A$6:$M$125,5,FALSE)</f>
        <v/>
      </c>
      <c r="D35" s="7"/>
      <c r="E35" s="7">
        <f>VLOOKUP(A35,[1]dvojboj!$A$6:$M$125,8,FALSE)</f>
        <v>53</v>
      </c>
      <c r="F35" s="7" t="str">
        <f>VLOOKUP(A35,[1]dvojboj!$A$6:$M$125,9,FALSE)</f>
        <v>Jakub PAVELKA</v>
      </c>
      <c r="G35" s="7" t="str">
        <f>VLOOKUP(A35,[1]dvojboj!$A$6:$M$125,10,FALSE)</f>
        <v>G4S Fire Services</v>
      </c>
      <c r="H35" s="8">
        <f>VLOOKUP(A35,[1]dvojboj!$A$6:$M$125,11,FALSE)</f>
        <v>17.940000000000001</v>
      </c>
      <c r="I35" s="8">
        <f>VLOOKUP(A35,[1]dvojboj!$A$6:$M$125,12,FALSE)</f>
        <v>19.29</v>
      </c>
      <c r="J35" s="8">
        <f>VLOOKUP(A35,[1]dvojboj!$A$6:$M$125,13,FALSE)</f>
        <v>37.230000000000004</v>
      </c>
    </row>
    <row r="36" spans="1:10">
      <c r="A36">
        <v>31</v>
      </c>
      <c r="B36" s="7">
        <f>VLOOKUP(A36,[1]dvojboj!$A$6:$M$125,3,FALSE)</f>
        <v>31</v>
      </c>
      <c r="C36" s="7" t="str">
        <f>VLOOKUP(A36,[1]dvojboj!$A$6:$M$125,5,FALSE)</f>
        <v/>
      </c>
      <c r="D36" s="7"/>
      <c r="E36" s="7">
        <f>VLOOKUP(A36,[1]dvojboj!$A$6:$M$125,8,FALSE)</f>
        <v>57</v>
      </c>
      <c r="F36" s="7" t="str">
        <f>VLOOKUP(A36,[1]dvojboj!$A$6:$M$125,9,FALSE)</f>
        <v>Štefan NEUVIRTH</v>
      </c>
      <c r="G36" s="7" t="str">
        <f>VLOOKUP(A36,[1]dvojboj!$A$6:$M$125,10,FALSE)</f>
        <v>G4S Fire Services</v>
      </c>
      <c r="H36" s="8">
        <f>VLOOKUP(A36,[1]dvojboj!$A$6:$M$125,11,FALSE)</f>
        <v>17.29</v>
      </c>
      <c r="I36" s="8">
        <f>VLOOKUP(A36,[1]dvojboj!$A$6:$M$125,12,FALSE)</f>
        <v>20.34</v>
      </c>
      <c r="J36" s="8">
        <f>VLOOKUP(A36,[1]dvojboj!$A$6:$M$125,13,FALSE)</f>
        <v>37.629999999999995</v>
      </c>
    </row>
    <row r="37" spans="1:10">
      <c r="A37">
        <v>32</v>
      </c>
      <c r="B37" s="7">
        <f>VLOOKUP(A37,[1]dvojboj!$A$6:$M$125,3,FALSE)</f>
        <v>32</v>
      </c>
      <c r="C37" s="7" t="str">
        <f>VLOOKUP(A37,[1]dvojboj!$A$6:$M$125,5,FALSE)</f>
        <v/>
      </c>
      <c r="D37" s="7">
        <f>VLOOKUP(A37,[1]dvojboj!$A$6:$M$125,7,FALSE)</f>
        <v>12</v>
      </c>
      <c r="E37" s="7">
        <f>VLOOKUP(A37,[1]dvojboj!$A$6:$M$125,8,FALSE)</f>
        <v>85</v>
      </c>
      <c r="F37" s="7" t="str">
        <f>VLOOKUP(A37,[1]dvojboj!$A$6:$M$125,9,FALSE)</f>
        <v>Marek BIA</v>
      </c>
      <c r="G37" s="7" t="str">
        <f>VLOOKUP(A37,[1]dvojboj!$A$6:$M$125,10,FALSE)</f>
        <v>Přerov</v>
      </c>
      <c r="H37" s="8">
        <f>VLOOKUP(A37,[1]dvojboj!$A$6:$M$125,11,FALSE)</f>
        <v>21.97</v>
      </c>
      <c r="I37" s="8">
        <f>VLOOKUP(A37,[1]dvojboj!$A$6:$M$125,12,FALSE)</f>
        <v>16.350000000000001</v>
      </c>
      <c r="J37" s="8">
        <f>VLOOKUP(A37,[1]dvojboj!$A$6:$M$125,13,FALSE)</f>
        <v>38.32</v>
      </c>
    </row>
    <row r="38" spans="1:10">
      <c r="A38">
        <v>33</v>
      </c>
      <c r="B38" s="7">
        <f>VLOOKUP(A38,[1]dvojboj!$A$6:$M$125,3,FALSE)</f>
        <v>33</v>
      </c>
      <c r="C38" s="7" t="str">
        <f>VLOOKUP(A38,[1]dvojboj!$A$6:$M$125,5,FALSE)</f>
        <v/>
      </c>
      <c r="D38" s="7">
        <f>VLOOKUP(A38,[1]dvojboj!$A$6:$M$125,7,FALSE)</f>
        <v>13</v>
      </c>
      <c r="E38" s="7">
        <f>VLOOKUP(A38,[1]dvojboj!$A$6:$M$125,8,FALSE)</f>
        <v>64</v>
      </c>
      <c r="F38" s="7" t="str">
        <f>VLOOKUP(A38,[1]dvojboj!$A$6:$M$125,9,FALSE)</f>
        <v>Přemysl VENOUŠ</v>
      </c>
      <c r="G38" s="7" t="str">
        <f>VLOOKUP(A38,[1]dvojboj!$A$6:$M$125,10,FALSE)</f>
        <v>Šumperk</v>
      </c>
      <c r="H38" s="8">
        <f>VLOOKUP(A38,[1]dvojboj!$A$6:$M$125,11,FALSE)</f>
        <v>19.309999999999999</v>
      </c>
      <c r="I38" s="8">
        <f>VLOOKUP(A38,[1]dvojboj!$A$6:$M$125,12,FALSE)</f>
        <v>19.96</v>
      </c>
      <c r="J38" s="8">
        <f>VLOOKUP(A38,[1]dvojboj!$A$6:$M$125,13,FALSE)</f>
        <v>39.269999999999996</v>
      </c>
    </row>
    <row r="39" spans="1:10">
      <c r="A39">
        <v>34</v>
      </c>
      <c r="B39" s="7">
        <f>VLOOKUP(A39,[1]dvojboj!$A$6:$M$125,3,FALSE)</f>
        <v>34</v>
      </c>
      <c r="C39" s="7" t="str">
        <f>VLOOKUP(A39,[1]dvojboj!$A$6:$M$125,5,FALSE)</f>
        <v/>
      </c>
      <c r="D39" s="7">
        <f>VLOOKUP(A39,[1]dvojboj!$A$6:$M$125,7,FALSE)</f>
        <v>14</v>
      </c>
      <c r="E39" s="7">
        <f>VLOOKUP(A39,[1]dvojboj!$A$6:$M$125,8,FALSE)</f>
        <v>81</v>
      </c>
      <c r="F39" s="7" t="str">
        <f>VLOOKUP(A39,[1]dvojboj!$A$6:$M$125,9,FALSE)</f>
        <v>Jan KLIMECKÝ</v>
      </c>
      <c r="G39" s="7" t="str">
        <f>VLOOKUP(A39,[1]dvojboj!$A$6:$M$125,10,FALSE)</f>
        <v>Přerov</v>
      </c>
      <c r="H39" s="8">
        <f>VLOOKUP(A39,[1]dvojboj!$A$6:$M$125,11,FALSE)</f>
        <v>18.45</v>
      </c>
      <c r="I39" s="8">
        <f>VLOOKUP(A39,[1]dvojboj!$A$6:$M$125,12,FALSE)</f>
        <v>21.57</v>
      </c>
      <c r="J39" s="8">
        <f>VLOOKUP(A39,[1]dvojboj!$A$6:$M$125,13,FALSE)</f>
        <v>40.019999999999996</v>
      </c>
    </row>
    <row r="40" spans="1:10">
      <c r="A40">
        <v>35</v>
      </c>
      <c r="B40" s="7">
        <f>VLOOKUP(A40,[1]dvojboj!$A$6:$M$125,3,FALSE)</f>
        <v>35</v>
      </c>
      <c r="C40" s="7">
        <f>VLOOKUP(A40,[1]dvojboj!$A$6:$M$125,5,FALSE)</f>
        <v>14</v>
      </c>
      <c r="D40" s="7" t="str">
        <f>VLOOKUP(A40,[1]dvojboj!$A$6:$M$125,7,FALSE)</f>
        <v/>
      </c>
      <c r="E40" s="7">
        <f>VLOOKUP(A40,[1]dvojboj!$A$6:$M$125,8,FALSE)</f>
        <v>112</v>
      </c>
      <c r="F40" s="7" t="str">
        <f>VLOOKUP(A40,[1]dvojboj!$A$6:$M$125,9,FALSE)</f>
        <v>Petr BINAR</v>
      </c>
      <c r="G40" s="7" t="str">
        <f>VLOOKUP(A40,[1]dvojboj!$A$6:$M$125,10,FALSE)</f>
        <v>Nový Jičín</v>
      </c>
      <c r="H40" s="8">
        <f>VLOOKUP(A40,[1]dvojboj!$A$6:$M$125,11,FALSE)</f>
        <v>18.86</v>
      </c>
      <c r="I40" s="8">
        <f>VLOOKUP(A40,[1]dvojboj!$A$6:$M$125,12,FALSE)</f>
        <v>21.66</v>
      </c>
      <c r="J40" s="8">
        <f>VLOOKUP(A40,[1]dvojboj!$A$6:$M$125,13,FALSE)</f>
        <v>40.519999999999996</v>
      </c>
    </row>
    <row r="41" spans="1:10">
      <c r="A41">
        <v>36</v>
      </c>
      <c r="B41" s="7">
        <f>VLOOKUP(A41,[1]dvojboj!$A$6:$M$125,3,FALSE)</f>
        <v>36</v>
      </c>
      <c r="C41" s="7">
        <f>VLOOKUP(A41,[1]dvojboj!$A$6:$M$125,5,FALSE)</f>
        <v>15</v>
      </c>
      <c r="D41" s="7" t="str">
        <f>VLOOKUP(A41,[1]dvojboj!$A$6:$M$125,7,FALSE)</f>
        <v/>
      </c>
      <c r="E41" s="7">
        <f>VLOOKUP(A41,[1]dvojboj!$A$6:$M$125,8,FALSE)</f>
        <v>73</v>
      </c>
      <c r="F41" s="7" t="str">
        <f>VLOOKUP(A41,[1]dvojboj!$A$6:$M$125,9,FALSE)</f>
        <v>Martin POLÁŠEK</v>
      </c>
      <c r="G41" s="7" t="str">
        <f>VLOOKUP(A41,[1]dvojboj!$A$6:$M$125,10,FALSE)</f>
        <v>Frýdek - Místek</v>
      </c>
      <c r="H41" s="8">
        <f>VLOOKUP(A41,[1]dvojboj!$A$6:$M$125,11,FALSE)</f>
        <v>20.2</v>
      </c>
      <c r="I41" s="8">
        <f>VLOOKUP(A41,[1]dvojboj!$A$6:$M$125,12,FALSE)</f>
        <v>20.45</v>
      </c>
      <c r="J41" s="8">
        <f>VLOOKUP(A41,[1]dvojboj!$A$6:$M$125,13,FALSE)</f>
        <v>40.65</v>
      </c>
    </row>
    <row r="42" spans="1:10">
      <c r="A42">
        <v>37</v>
      </c>
      <c r="B42" s="7">
        <f>VLOOKUP(A42,[1]dvojboj!$A$6:$M$125,3,FALSE)</f>
        <v>37</v>
      </c>
      <c r="C42" s="7" t="str">
        <f>VLOOKUP(A42,[1]dvojboj!$A$6:$M$125,5,FALSE)</f>
        <v/>
      </c>
      <c r="D42" s="7">
        <f>VLOOKUP(A42,[1]dvojboj!$A$6:$M$125,7,FALSE)</f>
        <v>15</v>
      </c>
      <c r="E42" s="7">
        <f>VLOOKUP(A42,[1]dvojboj!$A$6:$M$125,8,FALSE)</f>
        <v>105</v>
      </c>
      <c r="F42" s="7" t="str">
        <f>VLOOKUP(A42,[1]dvojboj!$A$6:$M$125,9,FALSE)</f>
        <v>Jaroslav NAVRÁTIL</v>
      </c>
      <c r="G42" s="7" t="str">
        <f>VLOOKUP(A42,[1]dvojboj!$A$6:$M$125,10,FALSE)</f>
        <v>Olomouc</v>
      </c>
      <c r="H42" s="8">
        <f>VLOOKUP(A42,[1]dvojboj!$A$6:$M$125,11,FALSE)</f>
        <v>18.84</v>
      </c>
      <c r="I42" s="8">
        <f>VLOOKUP(A42,[1]dvojboj!$A$6:$M$125,12,FALSE)</f>
        <v>22.39</v>
      </c>
      <c r="J42" s="8">
        <f>VLOOKUP(A42,[1]dvojboj!$A$6:$M$125,13,FALSE)</f>
        <v>41.230000000000004</v>
      </c>
    </row>
    <row r="43" spans="1:10">
      <c r="A43">
        <v>38</v>
      </c>
      <c r="B43" s="7">
        <f>VLOOKUP(A43,[1]dvojboj!$A$6:$M$125,3,FALSE)</f>
        <v>38</v>
      </c>
      <c r="C43" s="7" t="str">
        <f>VLOOKUP(A43,[1]dvojboj!$A$6:$M$125,5,FALSE)</f>
        <v/>
      </c>
      <c r="D43" s="7">
        <f>VLOOKUP(A43,[1]dvojboj!$A$6:$M$125,7,FALSE)</f>
        <v>16</v>
      </c>
      <c r="E43" s="7">
        <f>VLOOKUP(A43,[1]dvojboj!$A$6:$M$125,8,FALSE)</f>
        <v>68</v>
      </c>
      <c r="F43" s="7" t="str">
        <f>VLOOKUP(A43,[1]dvojboj!$A$6:$M$125,9,FALSE)</f>
        <v>Vítězslav RESNER</v>
      </c>
      <c r="G43" s="7" t="str">
        <f>VLOOKUP(A43,[1]dvojboj!$A$6:$M$125,10,FALSE)</f>
        <v>Šumperk</v>
      </c>
      <c r="H43" s="8">
        <f>VLOOKUP(A43,[1]dvojboj!$A$6:$M$125,11,FALSE)</f>
        <v>20.95</v>
      </c>
      <c r="I43" s="8">
        <f>VLOOKUP(A43,[1]dvojboj!$A$6:$M$125,12,FALSE)</f>
        <v>20.97</v>
      </c>
      <c r="J43" s="8">
        <f>VLOOKUP(A43,[1]dvojboj!$A$6:$M$125,13,FALSE)</f>
        <v>41.92</v>
      </c>
    </row>
    <row r="44" spans="1:10">
      <c r="A44">
        <v>39</v>
      </c>
      <c r="B44" s="7">
        <f>VLOOKUP(A44,[1]dvojboj!$A$6:$M$125,3,FALSE)</f>
        <v>39</v>
      </c>
      <c r="C44" s="7">
        <f>VLOOKUP(A44,[1]dvojboj!$A$6:$M$125,5,FALSE)</f>
        <v>16</v>
      </c>
      <c r="D44" s="7" t="str">
        <f>VLOOKUP(A44,[1]dvojboj!$A$6:$M$125,7,FALSE)</f>
        <v/>
      </c>
      <c r="E44" s="7">
        <f>VLOOKUP(A44,[1]dvojboj!$A$6:$M$125,8,FALSE)</f>
        <v>71</v>
      </c>
      <c r="F44" s="7" t="str">
        <f>VLOOKUP(A44,[1]dvojboj!$A$6:$M$125,9,FALSE)</f>
        <v>Jiří HRČEK</v>
      </c>
      <c r="G44" s="7" t="str">
        <f>VLOOKUP(A44,[1]dvojboj!$A$6:$M$125,10,FALSE)</f>
        <v>Frýdek - Místek</v>
      </c>
      <c r="H44" s="8">
        <f>VLOOKUP(A44,[1]dvojboj!$A$6:$M$125,11,FALSE)</f>
        <v>21.28</v>
      </c>
      <c r="I44" s="8">
        <f>VLOOKUP(A44,[1]dvojboj!$A$6:$M$125,12,FALSE)</f>
        <v>20.7</v>
      </c>
      <c r="J44" s="8">
        <f>VLOOKUP(A44,[1]dvojboj!$A$6:$M$125,13,FALSE)</f>
        <v>41.980000000000004</v>
      </c>
    </row>
    <row r="45" spans="1:10">
      <c r="A45">
        <v>40</v>
      </c>
      <c r="B45" s="7">
        <f>VLOOKUP(A45,[1]dvojboj!$A$6:$M$125,3,FALSE)</f>
        <v>40</v>
      </c>
      <c r="C45" s="7">
        <f>VLOOKUP(A45,[1]dvojboj!$A$6:$M$125,5,FALSE)</f>
        <v>17</v>
      </c>
      <c r="D45" s="7" t="str">
        <f>VLOOKUP(A45,[1]dvojboj!$A$6:$M$125,7,FALSE)</f>
        <v/>
      </c>
      <c r="E45" s="7">
        <f>VLOOKUP(A45,[1]dvojboj!$A$6:$M$125,8,FALSE)</f>
        <v>111</v>
      </c>
      <c r="F45" s="7" t="str">
        <f>VLOOKUP(A45,[1]dvojboj!$A$6:$M$125,9,FALSE)</f>
        <v>Daniel CAMFRLA</v>
      </c>
      <c r="G45" s="7" t="str">
        <f>VLOOKUP(A45,[1]dvojboj!$A$6:$M$125,10,FALSE)</f>
        <v>Nový Jičín</v>
      </c>
      <c r="H45" s="8">
        <f>VLOOKUP(A45,[1]dvojboj!$A$6:$M$125,11,FALSE)</f>
        <v>20.91</v>
      </c>
      <c r="I45" s="8">
        <f>VLOOKUP(A45,[1]dvojboj!$A$6:$M$125,12,FALSE)</f>
        <v>21.53</v>
      </c>
      <c r="J45" s="8">
        <f>VLOOKUP(A45,[1]dvojboj!$A$6:$M$125,13,FALSE)</f>
        <v>42.44</v>
      </c>
    </row>
    <row r="46" spans="1:10">
      <c r="A46">
        <v>41</v>
      </c>
      <c r="B46" s="7">
        <f>VLOOKUP(A46,[1]dvojboj!$A$6:$M$125,3,FALSE)</f>
        <v>41</v>
      </c>
      <c r="C46" s="7">
        <f>VLOOKUP(A46,[1]dvojboj!$A$6:$M$125,5,FALSE)</f>
        <v>18</v>
      </c>
      <c r="D46" s="7" t="str">
        <f>VLOOKUP(A46,[1]dvojboj!$A$6:$M$125,7,FALSE)</f>
        <v/>
      </c>
      <c r="E46" s="7">
        <f>VLOOKUP(A46,[1]dvojboj!$A$6:$M$125,8,FALSE)</f>
        <v>1</v>
      </c>
      <c r="F46" s="7" t="str">
        <f>VLOOKUP(A46,[1]dvojboj!$A$6:$M$125,9,FALSE)</f>
        <v>Petr BOXAN</v>
      </c>
      <c r="G46" s="7" t="str">
        <f>VLOOKUP(A46,[1]dvojboj!$A$6:$M$125,10,FALSE)</f>
        <v>Bruntál</v>
      </c>
      <c r="H46" s="8">
        <f>VLOOKUP(A46,[1]dvojboj!$A$6:$M$125,11,FALSE)</f>
        <v>19.5</v>
      </c>
      <c r="I46" s="8">
        <f>VLOOKUP(A46,[1]dvojboj!$A$6:$M$125,12,FALSE)</f>
        <v>23.01</v>
      </c>
      <c r="J46" s="8">
        <f>VLOOKUP(A46,[1]dvojboj!$A$6:$M$125,13,FALSE)</f>
        <v>42.510000000000005</v>
      </c>
    </row>
    <row r="47" spans="1:10">
      <c r="A47">
        <v>42</v>
      </c>
      <c r="B47" s="7">
        <f>VLOOKUP(A47,[1]dvojboj!$A$6:$M$125,3,FALSE)</f>
        <v>42</v>
      </c>
      <c r="C47" s="7">
        <f>VLOOKUP(A47,[1]dvojboj!$A$6:$M$125,5,FALSE)</f>
        <v>19</v>
      </c>
      <c r="D47" s="7" t="str">
        <f>VLOOKUP(A47,[1]dvojboj!$A$6:$M$125,7,FALSE)</f>
        <v/>
      </c>
      <c r="E47" s="7">
        <f>VLOOKUP(A47,[1]dvojboj!$A$6:$M$125,8,FALSE)</f>
        <v>114</v>
      </c>
      <c r="F47" s="7" t="str">
        <f>VLOOKUP(A47,[1]dvojboj!$A$6:$M$125,9,FALSE)</f>
        <v>Pavel KROUPA</v>
      </c>
      <c r="G47" s="7" t="str">
        <f>VLOOKUP(A47,[1]dvojboj!$A$6:$M$125,10,FALSE)</f>
        <v>Nový Jičín</v>
      </c>
      <c r="H47" s="8">
        <f>VLOOKUP(A47,[1]dvojboj!$A$6:$M$125,11,FALSE)</f>
        <v>21.56</v>
      </c>
      <c r="I47" s="8">
        <f>VLOOKUP(A47,[1]dvojboj!$A$6:$M$125,12,FALSE)</f>
        <v>21.47</v>
      </c>
      <c r="J47" s="8">
        <f>VLOOKUP(A47,[1]dvojboj!$A$6:$M$125,13,FALSE)</f>
        <v>43.03</v>
      </c>
    </row>
    <row r="48" spans="1:10">
      <c r="A48">
        <v>43</v>
      </c>
      <c r="B48" s="7">
        <f>VLOOKUP(A48,[1]dvojboj!$A$6:$M$125,3,FALSE)</f>
        <v>43</v>
      </c>
      <c r="C48" s="7">
        <f>VLOOKUP(A48,[1]dvojboj!$A$6:$M$125,5,FALSE)</f>
        <v>20</v>
      </c>
      <c r="D48" s="7" t="str">
        <f>VLOOKUP(A48,[1]dvojboj!$A$6:$M$125,7,FALSE)</f>
        <v/>
      </c>
      <c r="E48" s="7">
        <f>VLOOKUP(A48,[1]dvojboj!$A$6:$M$125,8,FALSE)</f>
        <v>22</v>
      </c>
      <c r="F48" s="7" t="str">
        <f>VLOOKUP(A48,[1]dvojboj!$A$6:$M$125,9,FALSE)</f>
        <v>Jiří DRÁPAL</v>
      </c>
      <c r="G48" s="7" t="str">
        <f>VLOOKUP(A48,[1]dvojboj!$A$6:$M$125,10,FALSE)</f>
        <v>Opava</v>
      </c>
      <c r="H48" s="8">
        <f>VLOOKUP(A48,[1]dvojboj!$A$6:$M$125,11,FALSE)</f>
        <v>19.93</v>
      </c>
      <c r="I48" s="8">
        <f>VLOOKUP(A48,[1]dvojboj!$A$6:$M$125,12,FALSE)</f>
        <v>24.04</v>
      </c>
      <c r="J48" s="8">
        <f>VLOOKUP(A48,[1]dvojboj!$A$6:$M$125,13,FALSE)</f>
        <v>43.97</v>
      </c>
    </row>
    <row r="49" spans="1:10">
      <c r="A49">
        <v>44</v>
      </c>
      <c r="B49" s="7">
        <f>VLOOKUP(A49,[1]dvojboj!$A$6:$M$125,3,FALSE)</f>
        <v>44</v>
      </c>
      <c r="C49" s="7">
        <f>VLOOKUP(A49,[1]dvojboj!$A$6:$M$125,5,FALSE)</f>
        <v>21</v>
      </c>
      <c r="D49" s="7" t="str">
        <f>VLOOKUP(A49,[1]dvojboj!$A$6:$M$125,7,FALSE)</f>
        <v/>
      </c>
      <c r="E49" s="7">
        <f>VLOOKUP(A49,[1]dvojboj!$A$6:$M$125,8,FALSE)</f>
        <v>23</v>
      </c>
      <c r="F49" s="7" t="str">
        <f>VLOOKUP(A49,[1]dvojboj!$A$6:$M$125,9,FALSE)</f>
        <v>Aleš MARTINEK</v>
      </c>
      <c r="G49" s="7" t="str">
        <f>VLOOKUP(A49,[1]dvojboj!$A$6:$M$125,10,FALSE)</f>
        <v>Opava</v>
      </c>
      <c r="H49" s="8">
        <f>VLOOKUP(A49,[1]dvojboj!$A$6:$M$125,11,FALSE)</f>
        <v>19.53</v>
      </c>
      <c r="I49" s="8">
        <f>VLOOKUP(A49,[1]dvojboj!$A$6:$M$125,12,FALSE)</f>
        <v>24.5</v>
      </c>
      <c r="J49" s="8">
        <f>VLOOKUP(A49,[1]dvojboj!$A$6:$M$125,13,FALSE)</f>
        <v>44.03</v>
      </c>
    </row>
    <row r="50" spans="1:10">
      <c r="A50">
        <v>45</v>
      </c>
      <c r="B50" s="7">
        <f>VLOOKUP(A50,[1]dvojboj!$A$6:$M$125,3,FALSE)</f>
        <v>45</v>
      </c>
      <c r="C50" s="7" t="str">
        <f>VLOOKUP(A50,[1]dvojboj!$A$6:$M$125,5,FALSE)</f>
        <v/>
      </c>
      <c r="D50" s="7">
        <f>VLOOKUP(A50,[1]dvojboj!$A$6:$M$125,7,FALSE)</f>
        <v>17</v>
      </c>
      <c r="E50" s="7">
        <f>VLOOKUP(A50,[1]dvojboj!$A$6:$M$125,8,FALSE)</f>
        <v>61</v>
      </c>
      <c r="F50" s="7" t="str">
        <f>VLOOKUP(A50,[1]dvojboj!$A$6:$M$125,9,FALSE)</f>
        <v>Michal DRIEMER</v>
      </c>
      <c r="G50" s="7" t="str">
        <f>VLOOKUP(A50,[1]dvojboj!$A$6:$M$125,10,FALSE)</f>
        <v>Šumperk</v>
      </c>
      <c r="H50" s="8">
        <f>VLOOKUP(A50,[1]dvojboj!$A$6:$M$125,11,FALSE)</f>
        <v>21.1</v>
      </c>
      <c r="I50" s="8">
        <f>VLOOKUP(A50,[1]dvojboj!$A$6:$M$125,12,FALSE)</f>
        <v>23.03</v>
      </c>
      <c r="J50" s="8">
        <f>VLOOKUP(A50,[1]dvojboj!$A$6:$M$125,13,FALSE)</f>
        <v>44.13</v>
      </c>
    </row>
    <row r="51" spans="1:10">
      <c r="A51">
        <v>46</v>
      </c>
      <c r="B51" s="7">
        <f>VLOOKUP(A51,[1]dvojboj!$A$6:$M$125,3,FALSE)</f>
        <v>46</v>
      </c>
      <c r="C51" s="7" t="str">
        <f>VLOOKUP(A51,[1]dvojboj!$A$6:$M$125,5,FALSE)</f>
        <v/>
      </c>
      <c r="D51" s="7">
        <f>VLOOKUP(A51,[1]dvojboj!$A$6:$M$125,7,FALSE)</f>
        <v>18</v>
      </c>
      <c r="E51" s="7">
        <f>VLOOKUP(A51,[1]dvojboj!$A$6:$M$125,8,FALSE)</f>
        <v>67</v>
      </c>
      <c r="F51" s="7" t="str">
        <f>VLOOKUP(A51,[1]dvojboj!$A$6:$M$125,9,FALSE)</f>
        <v>Ondřej HÝBL</v>
      </c>
      <c r="G51" s="7" t="str">
        <f>VLOOKUP(A51,[1]dvojboj!$A$6:$M$125,10,FALSE)</f>
        <v>Šumperk</v>
      </c>
      <c r="H51" s="8">
        <f>VLOOKUP(A51,[1]dvojboj!$A$6:$M$125,11,FALSE)</f>
        <v>19.72</v>
      </c>
      <c r="I51" s="8">
        <f>VLOOKUP(A51,[1]dvojboj!$A$6:$M$125,12,FALSE)</f>
        <v>25.26</v>
      </c>
      <c r="J51" s="8">
        <f>VLOOKUP(A51,[1]dvojboj!$A$6:$M$125,13,FALSE)</f>
        <v>44.980000000000004</v>
      </c>
    </row>
    <row r="52" spans="1:10">
      <c r="A52">
        <v>47</v>
      </c>
      <c r="B52" s="7">
        <f>VLOOKUP(A52,[1]dvojboj!$A$6:$M$125,3,FALSE)</f>
        <v>47</v>
      </c>
      <c r="C52" s="7" t="str">
        <f>VLOOKUP(A52,[1]dvojboj!$A$6:$M$125,5,FALSE)</f>
        <v/>
      </c>
      <c r="D52" s="7">
        <f>VLOOKUP(A52,[1]dvojboj!$A$6:$M$125,7,FALSE)</f>
        <v>19</v>
      </c>
      <c r="E52" s="7">
        <f>VLOOKUP(A52,[1]dvojboj!$A$6:$M$125,8,FALSE)</f>
        <v>39</v>
      </c>
      <c r="F52" s="7" t="str">
        <f>VLOOKUP(A52,[1]dvojboj!$A$6:$M$125,9,FALSE)</f>
        <v>Tomáš KOUTNÝ</v>
      </c>
      <c r="G52" s="7" t="str">
        <f>VLOOKUP(A52,[1]dvojboj!$A$6:$M$125,10,FALSE)</f>
        <v>Prostějov</v>
      </c>
      <c r="H52" s="8">
        <f>VLOOKUP(A52,[1]dvojboj!$A$6:$M$125,11,FALSE)</f>
        <v>19.649999999999999</v>
      </c>
      <c r="I52" s="8">
        <f>VLOOKUP(A52,[1]dvojboj!$A$6:$M$125,12,FALSE)</f>
        <v>25.97</v>
      </c>
      <c r="J52" s="8">
        <f>VLOOKUP(A52,[1]dvojboj!$A$6:$M$125,13,FALSE)</f>
        <v>45.62</v>
      </c>
    </row>
    <row r="53" spans="1:10">
      <c r="A53">
        <v>48</v>
      </c>
      <c r="B53" s="7">
        <f>VLOOKUP(A53,[1]dvojboj!$A$6:$M$125,3,FALSE)</f>
        <v>48</v>
      </c>
      <c r="C53" s="7">
        <f>VLOOKUP(A53,[1]dvojboj!$A$6:$M$125,5,FALSE)</f>
        <v>22</v>
      </c>
      <c r="D53" s="7" t="str">
        <f>VLOOKUP(A53,[1]dvojboj!$A$6:$M$125,7,FALSE)</f>
        <v/>
      </c>
      <c r="E53" s="7">
        <f>VLOOKUP(A53,[1]dvojboj!$A$6:$M$125,8,FALSE)</f>
        <v>113</v>
      </c>
      <c r="F53" s="7" t="str">
        <f>VLOOKUP(A53,[1]dvojboj!$A$6:$M$125,9,FALSE)</f>
        <v>Robert JALŮVKA</v>
      </c>
      <c r="G53" s="7" t="str">
        <f>VLOOKUP(A53,[1]dvojboj!$A$6:$M$125,10,FALSE)</f>
        <v>Nový Jičín</v>
      </c>
      <c r="H53" s="8">
        <f>VLOOKUP(A53,[1]dvojboj!$A$6:$M$125,11,FALSE)</f>
        <v>19.600000000000001</v>
      </c>
      <c r="I53" s="8">
        <f>VLOOKUP(A53,[1]dvojboj!$A$6:$M$125,12,FALSE)</f>
        <v>26.2</v>
      </c>
      <c r="J53" s="8">
        <f>VLOOKUP(A53,[1]dvojboj!$A$6:$M$125,13,FALSE)</f>
        <v>45.8</v>
      </c>
    </row>
    <row r="54" spans="1:10">
      <c r="A54">
        <v>49</v>
      </c>
      <c r="B54" s="7">
        <f>VLOOKUP(A54,[1]dvojboj!$A$6:$M$125,3,FALSE)</f>
        <v>49</v>
      </c>
      <c r="C54" s="7">
        <f>VLOOKUP(A54,[1]dvojboj!$A$6:$M$125,5,FALSE)</f>
        <v>23</v>
      </c>
      <c r="D54" s="7" t="str">
        <f>VLOOKUP(A54,[1]dvojboj!$A$6:$M$125,7,FALSE)</f>
        <v/>
      </c>
      <c r="E54" s="7">
        <f>VLOOKUP(A54,[1]dvojboj!$A$6:$M$125,8,FALSE)</f>
        <v>116</v>
      </c>
      <c r="F54" s="7" t="str">
        <f>VLOOKUP(A54,[1]dvojboj!$A$6:$M$125,9,FALSE)</f>
        <v>Lukáš JELŠÍK</v>
      </c>
      <c r="G54" s="7" t="str">
        <f>VLOOKUP(A54,[1]dvojboj!$A$6:$M$125,10,FALSE)</f>
        <v>Nový Jičín</v>
      </c>
      <c r="H54" s="8">
        <f>VLOOKUP(A54,[1]dvojboj!$A$6:$M$125,11,FALSE)</f>
        <v>21.34</v>
      </c>
      <c r="I54" s="8">
        <f>VLOOKUP(A54,[1]dvojboj!$A$6:$M$125,12,FALSE)</f>
        <v>24.55</v>
      </c>
      <c r="J54" s="8">
        <f>VLOOKUP(A54,[1]dvojboj!$A$6:$M$125,13,FALSE)</f>
        <v>45.89</v>
      </c>
    </row>
    <row r="55" spans="1:10">
      <c r="A55">
        <v>50</v>
      </c>
      <c r="B55" s="7">
        <f>VLOOKUP(A55,[1]dvojboj!$A$6:$M$125,3,FALSE)</f>
        <v>50</v>
      </c>
      <c r="C55" s="7">
        <f>VLOOKUP(A55,[1]dvojboj!$A$6:$M$125,5,FALSE)</f>
        <v>24</v>
      </c>
      <c r="D55" s="7" t="str">
        <f>VLOOKUP(A55,[1]dvojboj!$A$6:$M$125,7,FALSE)</f>
        <v/>
      </c>
      <c r="E55" s="7">
        <f>VLOOKUP(A55,[1]dvojboj!$A$6:$M$125,8,FALSE)</f>
        <v>115</v>
      </c>
      <c r="F55" s="7" t="str">
        <f>VLOOKUP(A55,[1]dvojboj!$A$6:$M$125,9,FALSE)</f>
        <v>Pavel ŽÍDEK</v>
      </c>
      <c r="G55" s="7" t="str">
        <f>VLOOKUP(A55,[1]dvojboj!$A$6:$M$125,10,FALSE)</f>
        <v>Nový Jičín</v>
      </c>
      <c r="H55" s="8">
        <f>VLOOKUP(A55,[1]dvojboj!$A$6:$M$125,11,FALSE)</f>
        <v>21.46</v>
      </c>
      <c r="I55" s="8">
        <f>VLOOKUP(A55,[1]dvojboj!$A$6:$M$125,12,FALSE)</f>
        <v>24.88</v>
      </c>
      <c r="J55" s="8">
        <f>VLOOKUP(A55,[1]dvojboj!$A$6:$M$125,13,FALSE)</f>
        <v>46.34</v>
      </c>
    </row>
    <row r="56" spans="1:10">
      <c r="A56">
        <v>51</v>
      </c>
      <c r="B56" s="7">
        <f>VLOOKUP(A56,[1]dvojboj!$A$6:$M$125,3,FALSE)</f>
        <v>51</v>
      </c>
      <c r="C56" s="7">
        <f>VLOOKUP(A56,[1]dvojboj!$A$6:$M$125,5,FALSE)</f>
        <v>25</v>
      </c>
      <c r="D56" s="7" t="str">
        <f>VLOOKUP(A56,[1]dvojboj!$A$6:$M$125,7,FALSE)</f>
        <v/>
      </c>
      <c r="E56" s="7">
        <f>VLOOKUP(A56,[1]dvojboj!$A$6:$M$125,8,FALSE)</f>
        <v>72</v>
      </c>
      <c r="F56" s="7" t="str">
        <f>VLOOKUP(A56,[1]dvojboj!$A$6:$M$125,9,FALSE)</f>
        <v>Jiří MECHL</v>
      </c>
      <c r="G56" s="7" t="str">
        <f>VLOOKUP(A56,[1]dvojboj!$A$6:$M$125,10,FALSE)</f>
        <v>Frýdek - Místek</v>
      </c>
      <c r="H56" s="8">
        <f>VLOOKUP(A56,[1]dvojboj!$A$6:$M$125,11,FALSE)</f>
        <v>21.54</v>
      </c>
      <c r="I56" s="8">
        <f>VLOOKUP(A56,[1]dvojboj!$A$6:$M$125,12,FALSE)</f>
        <v>24.8</v>
      </c>
      <c r="J56" s="8">
        <f>VLOOKUP(A56,[1]dvojboj!$A$6:$M$125,13,FALSE)</f>
        <v>46.34</v>
      </c>
    </row>
    <row r="57" spans="1:10">
      <c r="A57">
        <v>52</v>
      </c>
      <c r="B57" s="7">
        <f>VLOOKUP(A57,[1]dvojboj!$A$6:$M$125,3,FALSE)</f>
        <v>52</v>
      </c>
      <c r="C57" s="7">
        <f>VLOOKUP(A57,[1]dvojboj!$A$6:$M$125,5,FALSE)</f>
        <v>26</v>
      </c>
      <c r="D57" s="7" t="str">
        <f>VLOOKUP(A57,[1]dvojboj!$A$6:$M$125,7,FALSE)</f>
        <v/>
      </c>
      <c r="E57" s="7">
        <f>VLOOKUP(A57,[1]dvojboj!$A$6:$M$125,8,FALSE)</f>
        <v>24</v>
      </c>
      <c r="F57" s="7" t="str">
        <f>VLOOKUP(A57,[1]dvojboj!$A$6:$M$125,9,FALSE)</f>
        <v>Jan ČERNÝ</v>
      </c>
      <c r="G57" s="7" t="str">
        <f>VLOOKUP(A57,[1]dvojboj!$A$6:$M$125,10,FALSE)</f>
        <v>Opava</v>
      </c>
      <c r="H57" s="8">
        <f>VLOOKUP(A57,[1]dvojboj!$A$6:$M$125,11,FALSE)</f>
        <v>22.51</v>
      </c>
      <c r="I57" s="8">
        <f>VLOOKUP(A57,[1]dvojboj!$A$6:$M$125,12,FALSE)</f>
        <v>23.94</v>
      </c>
      <c r="J57" s="8">
        <f>VLOOKUP(A57,[1]dvojboj!$A$6:$M$125,13,FALSE)</f>
        <v>46.45</v>
      </c>
    </row>
    <row r="58" spans="1:10">
      <c r="A58">
        <v>53</v>
      </c>
      <c r="B58" s="7">
        <f>VLOOKUP(A58,[1]dvojboj!$A$6:$M$125,3,FALSE)</f>
        <v>53</v>
      </c>
      <c r="C58" s="7" t="str">
        <f>VLOOKUP(A58,[1]dvojboj!$A$6:$M$125,5,FALSE)</f>
        <v/>
      </c>
      <c r="D58" s="7">
        <f>VLOOKUP(A58,[1]dvojboj!$A$6:$M$125,7,FALSE)</f>
        <v>20</v>
      </c>
      <c r="E58" s="7">
        <f>VLOOKUP(A58,[1]dvojboj!$A$6:$M$125,8,FALSE)</f>
        <v>36</v>
      </c>
      <c r="F58" s="7" t="str">
        <f>VLOOKUP(A58,[1]dvojboj!$A$6:$M$125,9,FALSE)</f>
        <v>David OCHMAN</v>
      </c>
      <c r="G58" s="7" t="str">
        <f>VLOOKUP(A58,[1]dvojboj!$A$6:$M$125,10,FALSE)</f>
        <v>Prostějov</v>
      </c>
      <c r="H58" s="8">
        <f>VLOOKUP(A58,[1]dvojboj!$A$6:$M$125,11,FALSE)</f>
        <v>20.55</v>
      </c>
      <c r="I58" s="8">
        <f>VLOOKUP(A58,[1]dvojboj!$A$6:$M$125,12,FALSE)</f>
        <v>25.92</v>
      </c>
      <c r="J58" s="8">
        <f>VLOOKUP(A58,[1]dvojboj!$A$6:$M$125,13,FALSE)</f>
        <v>46.47</v>
      </c>
    </row>
    <row r="59" spans="1:10">
      <c r="A59">
        <v>54</v>
      </c>
      <c r="B59" s="7">
        <f>VLOOKUP(A59,[1]dvojboj!$A$6:$M$125,3,FALSE)</f>
        <v>54</v>
      </c>
      <c r="C59" s="7" t="str">
        <f>VLOOKUP(A59,[1]dvojboj!$A$6:$M$125,5,FALSE)</f>
        <v/>
      </c>
      <c r="D59" s="7">
        <f>VLOOKUP(A59,[1]dvojboj!$A$6:$M$125,7,FALSE)</f>
        <v>21</v>
      </c>
      <c r="E59" s="7">
        <f>VLOOKUP(A59,[1]dvojboj!$A$6:$M$125,8,FALSE)</f>
        <v>33</v>
      </c>
      <c r="F59" s="7" t="str">
        <f>VLOOKUP(A59,[1]dvojboj!$A$6:$M$125,9,FALSE)</f>
        <v>Jiří POKOVBA</v>
      </c>
      <c r="G59" s="7" t="str">
        <f>VLOOKUP(A59,[1]dvojboj!$A$6:$M$125,10,FALSE)</f>
        <v>Prostějov</v>
      </c>
      <c r="H59" s="8">
        <f>VLOOKUP(A59,[1]dvojboj!$A$6:$M$125,11,FALSE)</f>
        <v>22.67</v>
      </c>
      <c r="I59" s="8">
        <f>VLOOKUP(A59,[1]dvojboj!$A$6:$M$125,12,FALSE)</f>
        <v>23.93</v>
      </c>
      <c r="J59" s="8">
        <f>VLOOKUP(A59,[1]dvojboj!$A$6:$M$125,13,FALSE)</f>
        <v>46.6</v>
      </c>
    </row>
    <row r="60" spans="1:10">
      <c r="A60">
        <v>55</v>
      </c>
      <c r="B60" s="7">
        <f>VLOOKUP(A60,[1]dvojboj!$A$6:$M$125,3,FALSE)</f>
        <v>55</v>
      </c>
      <c r="C60" s="7" t="str">
        <f>VLOOKUP(A60,[1]dvojboj!$A$6:$M$125,5,FALSE)</f>
        <v/>
      </c>
      <c r="D60" s="7">
        <f>VLOOKUP(A60,[1]dvojboj!$A$6:$M$125,7,FALSE)</f>
        <v>22</v>
      </c>
      <c r="E60" s="7">
        <f>VLOOKUP(A60,[1]dvojboj!$A$6:$M$125,8,FALSE)</f>
        <v>14</v>
      </c>
      <c r="F60" s="7" t="str">
        <f>VLOOKUP(A60,[1]dvojboj!$A$6:$M$125,9,FALSE)</f>
        <v>Pavel ŠTASTNÝ</v>
      </c>
      <c r="G60" s="7" t="str">
        <f>VLOOKUP(A60,[1]dvojboj!$A$6:$M$125,10,FALSE)</f>
        <v>Jeseník</v>
      </c>
      <c r="H60" s="8">
        <f>VLOOKUP(A60,[1]dvojboj!$A$6:$M$125,11,FALSE)</f>
        <v>21.4</v>
      </c>
      <c r="I60" s="8">
        <f>VLOOKUP(A60,[1]dvojboj!$A$6:$M$125,12,FALSE)</f>
        <v>26.98</v>
      </c>
      <c r="J60" s="8">
        <f>VLOOKUP(A60,[1]dvojboj!$A$6:$M$125,13,FALSE)</f>
        <v>48.379999999999995</v>
      </c>
    </row>
    <row r="61" spans="1:10">
      <c r="A61">
        <v>56</v>
      </c>
      <c r="B61" s="7">
        <f>VLOOKUP(A61,[1]dvojboj!$A$6:$M$125,3,FALSE)</f>
        <v>56</v>
      </c>
      <c r="C61" s="7">
        <f>VLOOKUP(A61,[1]dvojboj!$A$6:$M$125,5,FALSE)</f>
        <v>27</v>
      </c>
      <c r="D61" s="7" t="str">
        <f>VLOOKUP(A61,[1]dvojboj!$A$6:$M$125,7,FALSE)</f>
        <v/>
      </c>
      <c r="E61" s="7">
        <f>VLOOKUP(A61,[1]dvojboj!$A$6:$M$125,8,FALSE)</f>
        <v>21</v>
      </c>
      <c r="F61" s="7" t="str">
        <f>VLOOKUP(A61,[1]dvojboj!$A$6:$M$125,9,FALSE)</f>
        <v>Přemysl PTÁŠNÍK</v>
      </c>
      <c r="G61" s="7" t="str">
        <f>VLOOKUP(A61,[1]dvojboj!$A$6:$M$125,10,FALSE)</f>
        <v>Opava</v>
      </c>
      <c r="H61" s="8">
        <f>VLOOKUP(A61,[1]dvojboj!$A$6:$M$125,11,FALSE)</f>
        <v>19.16</v>
      </c>
      <c r="I61" s="8">
        <f>VLOOKUP(A61,[1]dvojboj!$A$6:$M$125,12,FALSE)</f>
        <v>29.54</v>
      </c>
      <c r="J61" s="8">
        <f>VLOOKUP(A61,[1]dvojboj!$A$6:$M$125,13,FALSE)</f>
        <v>48.7</v>
      </c>
    </row>
    <row r="62" spans="1:10">
      <c r="A62">
        <v>57</v>
      </c>
      <c r="B62" s="7">
        <f>VLOOKUP(A62,[1]dvojboj!$A$6:$M$125,3,FALSE)</f>
        <v>57</v>
      </c>
      <c r="C62" s="7">
        <f>VLOOKUP(A62,[1]dvojboj!$A$6:$M$125,5,FALSE)</f>
        <v>28</v>
      </c>
      <c r="D62" s="7" t="str">
        <f>VLOOKUP(A62,[1]dvojboj!$A$6:$M$125,7,FALSE)</f>
        <v/>
      </c>
      <c r="E62" s="7">
        <f>VLOOKUP(A62,[1]dvojboj!$A$6:$M$125,8,FALSE)</f>
        <v>6</v>
      </c>
      <c r="F62" s="7" t="str">
        <f>VLOOKUP(A62,[1]dvojboj!$A$6:$M$125,9,FALSE)</f>
        <v>Jan MICHL-BERNÁRD</v>
      </c>
      <c r="G62" s="7" t="str">
        <f>VLOOKUP(A62,[1]dvojboj!$A$6:$M$125,10,FALSE)</f>
        <v>Bruntál</v>
      </c>
      <c r="H62" s="8">
        <f>VLOOKUP(A62,[1]dvojboj!$A$6:$M$125,11,FALSE)</f>
        <v>21.27</v>
      </c>
      <c r="I62" s="8">
        <f>VLOOKUP(A62,[1]dvojboj!$A$6:$M$125,12,FALSE)</f>
        <v>27.44</v>
      </c>
      <c r="J62" s="8">
        <f>VLOOKUP(A62,[1]dvojboj!$A$6:$M$125,13,FALSE)</f>
        <v>48.71</v>
      </c>
    </row>
    <row r="63" spans="1:10">
      <c r="A63">
        <v>58</v>
      </c>
      <c r="B63" s="7">
        <f>VLOOKUP(A63,[1]dvojboj!$A$6:$M$125,3,FALSE)</f>
        <v>58</v>
      </c>
      <c r="C63" s="7" t="str">
        <f>VLOOKUP(A63,[1]dvojboj!$A$6:$M$125,5,FALSE)</f>
        <v/>
      </c>
      <c r="D63" s="7">
        <f>VLOOKUP(A63,[1]dvojboj!$A$6:$M$125,7,FALSE)</f>
        <v>23</v>
      </c>
      <c r="E63" s="7">
        <f>VLOOKUP(A63,[1]dvojboj!$A$6:$M$125,8,FALSE)</f>
        <v>62</v>
      </c>
      <c r="F63" s="7" t="str">
        <f>VLOOKUP(A63,[1]dvojboj!$A$6:$M$125,9,FALSE)</f>
        <v>Jiří HEISER</v>
      </c>
      <c r="G63" s="7" t="str">
        <f>VLOOKUP(A63,[1]dvojboj!$A$6:$M$125,10,FALSE)</f>
        <v>Šumperk</v>
      </c>
      <c r="H63" s="8">
        <f>VLOOKUP(A63,[1]dvojboj!$A$6:$M$125,11,FALSE)</f>
        <v>22.21</v>
      </c>
      <c r="I63" s="8">
        <f>VLOOKUP(A63,[1]dvojboj!$A$6:$M$125,12,FALSE)</f>
        <v>26.53</v>
      </c>
      <c r="J63" s="8">
        <f>VLOOKUP(A63,[1]dvojboj!$A$6:$M$125,13,FALSE)</f>
        <v>48.74</v>
      </c>
    </row>
    <row r="64" spans="1:10">
      <c r="A64">
        <v>59</v>
      </c>
      <c r="B64" s="7">
        <f>VLOOKUP(A64,[1]dvojboj!$A$6:$M$125,3,FALSE)</f>
        <v>59</v>
      </c>
      <c r="C64" s="7" t="str">
        <f>VLOOKUP(A64,[1]dvojboj!$A$6:$M$125,5,FALSE)</f>
        <v/>
      </c>
      <c r="D64" s="7">
        <f>VLOOKUP(A64,[1]dvojboj!$A$6:$M$125,7,FALSE)</f>
        <v>24</v>
      </c>
      <c r="E64" s="7">
        <f>VLOOKUP(A64,[1]dvojboj!$A$6:$M$125,8,FALSE)</f>
        <v>63</v>
      </c>
      <c r="F64" s="7" t="str">
        <f>VLOOKUP(A64,[1]dvojboj!$A$6:$M$125,9,FALSE)</f>
        <v>Jiří PAVLŮ</v>
      </c>
      <c r="G64" s="7" t="str">
        <f>VLOOKUP(A64,[1]dvojboj!$A$6:$M$125,10,FALSE)</f>
        <v>Šumperk</v>
      </c>
      <c r="H64" s="8">
        <f>VLOOKUP(A64,[1]dvojboj!$A$6:$M$125,11,FALSE)</f>
        <v>24.86</v>
      </c>
      <c r="I64" s="8">
        <f>VLOOKUP(A64,[1]dvojboj!$A$6:$M$125,12,FALSE)</f>
        <v>25.44</v>
      </c>
      <c r="J64" s="8">
        <f>VLOOKUP(A64,[1]dvojboj!$A$6:$M$125,13,FALSE)</f>
        <v>50.3</v>
      </c>
    </row>
    <row r="65" spans="1:10">
      <c r="A65">
        <v>60</v>
      </c>
      <c r="B65" s="7">
        <f>VLOOKUP(A65,[1]dvojboj!$A$6:$M$125,3,FALSE)</f>
        <v>60</v>
      </c>
      <c r="C65" s="7">
        <f>VLOOKUP(A65,[1]dvojboj!$A$6:$M$125,5,FALSE)</f>
        <v>29</v>
      </c>
      <c r="D65" s="7" t="str">
        <f>VLOOKUP(A65,[1]dvojboj!$A$6:$M$125,7,FALSE)</f>
        <v/>
      </c>
      <c r="E65" s="7">
        <f>VLOOKUP(A65,[1]dvojboj!$A$6:$M$125,8,FALSE)</f>
        <v>29</v>
      </c>
      <c r="F65" s="7" t="str">
        <f>VLOOKUP(A65,[1]dvojboj!$A$6:$M$125,9,FALSE)</f>
        <v>Robin MALCHÁREK</v>
      </c>
      <c r="G65" s="7" t="str">
        <f>VLOOKUP(A65,[1]dvojboj!$A$6:$M$125,10,FALSE)</f>
        <v>Opava</v>
      </c>
      <c r="H65" s="8">
        <f>VLOOKUP(A65,[1]dvojboj!$A$6:$M$125,11,FALSE)</f>
        <v>20.13</v>
      </c>
      <c r="I65" s="8">
        <f>VLOOKUP(A65,[1]dvojboj!$A$6:$M$125,12,FALSE)</f>
        <v>31.32</v>
      </c>
      <c r="J65" s="8">
        <f>VLOOKUP(A65,[1]dvojboj!$A$6:$M$125,13,FALSE)</f>
        <v>51.45</v>
      </c>
    </row>
    <row r="66" spans="1:10">
      <c r="A66">
        <v>61</v>
      </c>
      <c r="B66" s="7">
        <f>VLOOKUP(A66,[1]dvojboj!$A$6:$M$125,3,FALSE)</f>
        <v>61</v>
      </c>
      <c r="C66" s="7">
        <f>VLOOKUP(A66,[1]dvojboj!$A$6:$M$125,5,FALSE)</f>
        <v>30</v>
      </c>
      <c r="D66" s="7" t="str">
        <f>VLOOKUP(A66,[1]dvojboj!$A$6:$M$125,7,FALSE)</f>
        <v/>
      </c>
      <c r="E66" s="7">
        <f>VLOOKUP(A66,[1]dvojboj!$A$6:$M$125,8,FALSE)</f>
        <v>28</v>
      </c>
      <c r="F66" s="7" t="str">
        <f>VLOOKUP(A66,[1]dvojboj!$A$6:$M$125,9,FALSE)</f>
        <v>Vojtěch FEHER</v>
      </c>
      <c r="G66" s="7" t="str">
        <f>VLOOKUP(A66,[1]dvojboj!$A$6:$M$125,10,FALSE)</f>
        <v>Opava</v>
      </c>
      <c r="H66" s="8">
        <f>VLOOKUP(A66,[1]dvojboj!$A$6:$M$125,11,FALSE)</f>
        <v>21.62</v>
      </c>
      <c r="I66" s="8">
        <f>VLOOKUP(A66,[1]dvojboj!$A$6:$M$125,12,FALSE)</f>
        <v>29.86</v>
      </c>
      <c r="J66" s="8">
        <f>VLOOKUP(A66,[1]dvojboj!$A$6:$M$125,13,FALSE)</f>
        <v>51.480000000000004</v>
      </c>
    </row>
    <row r="67" spans="1:10">
      <c r="A67">
        <v>62</v>
      </c>
      <c r="B67" s="7">
        <f>VLOOKUP(A67,[1]dvojboj!$A$6:$M$125,3,FALSE)</f>
        <v>62</v>
      </c>
      <c r="C67" s="7">
        <f>VLOOKUP(A67,[1]dvojboj!$A$6:$M$125,5,FALSE)</f>
        <v>31</v>
      </c>
      <c r="D67" s="7" t="str">
        <f>VLOOKUP(A67,[1]dvojboj!$A$6:$M$125,7,FALSE)</f>
        <v/>
      </c>
      <c r="E67" s="7">
        <f>VLOOKUP(A67,[1]dvojboj!$A$6:$M$125,8,FALSE)</f>
        <v>78</v>
      </c>
      <c r="F67" s="7" t="str">
        <f>VLOOKUP(A67,[1]dvojboj!$A$6:$M$125,9,FALSE)</f>
        <v>David KRHOVJÁK</v>
      </c>
      <c r="G67" s="7" t="str">
        <f>VLOOKUP(A67,[1]dvojboj!$A$6:$M$125,10,FALSE)</f>
        <v>Frýdek - Místek</v>
      </c>
      <c r="H67" s="8">
        <f>VLOOKUP(A67,[1]dvojboj!$A$6:$M$125,11,FALSE)</f>
        <v>21.09</v>
      </c>
      <c r="I67" s="8">
        <f>VLOOKUP(A67,[1]dvojboj!$A$6:$M$125,12,FALSE)</f>
        <v>30.57</v>
      </c>
      <c r="J67" s="8">
        <f>VLOOKUP(A67,[1]dvojboj!$A$6:$M$125,13,FALSE)</f>
        <v>51.66</v>
      </c>
    </row>
    <row r="68" spans="1:10">
      <c r="A68">
        <v>63</v>
      </c>
      <c r="B68" s="7">
        <f>VLOOKUP(A68,[1]dvojboj!$A$6:$M$125,3,FALSE)</f>
        <v>63</v>
      </c>
      <c r="C68" s="7" t="str">
        <f>VLOOKUP(A68,[1]dvojboj!$A$6:$M$125,5,FALSE)</f>
        <v/>
      </c>
      <c r="D68" s="7">
        <f>VLOOKUP(A68,[1]dvojboj!$A$6:$M$125,7,FALSE)</f>
        <v>25</v>
      </c>
      <c r="E68" s="7">
        <f>VLOOKUP(A68,[1]dvojboj!$A$6:$M$125,8,FALSE)</f>
        <v>11</v>
      </c>
      <c r="F68" s="7" t="str">
        <f>VLOOKUP(A68,[1]dvojboj!$A$6:$M$125,9,FALSE)</f>
        <v>Milan SMATANA</v>
      </c>
      <c r="G68" s="7" t="str">
        <f>VLOOKUP(A68,[1]dvojboj!$A$6:$M$125,10,FALSE)</f>
        <v>Jeseník</v>
      </c>
      <c r="H68" s="8">
        <f>VLOOKUP(A68,[1]dvojboj!$A$6:$M$125,11,FALSE)</f>
        <v>20.49</v>
      </c>
      <c r="I68" s="8">
        <f>VLOOKUP(A68,[1]dvojboj!$A$6:$M$125,12,FALSE)</f>
        <v>31.61</v>
      </c>
      <c r="J68" s="8">
        <f>VLOOKUP(A68,[1]dvojboj!$A$6:$M$125,13,FALSE)</f>
        <v>52.099999999999994</v>
      </c>
    </row>
    <row r="69" spans="1:10">
      <c r="A69">
        <v>64</v>
      </c>
      <c r="B69" s="7">
        <f>VLOOKUP(A69,[1]dvojboj!$A$6:$M$125,3,FALSE)</f>
        <v>64</v>
      </c>
      <c r="C69" s="7">
        <f>VLOOKUP(A69,[1]dvojboj!$A$6:$M$125,5,FALSE)</f>
        <v>32</v>
      </c>
      <c r="D69" s="7" t="str">
        <f>VLOOKUP(A69,[1]dvojboj!$A$6:$M$125,7,FALSE)</f>
        <v/>
      </c>
      <c r="E69" s="7">
        <f>VLOOKUP(A69,[1]dvojboj!$A$6:$M$125,8,FALSE)</f>
        <v>75</v>
      </c>
      <c r="F69" s="7" t="str">
        <f>VLOOKUP(A69,[1]dvojboj!$A$6:$M$125,9,FALSE)</f>
        <v>Petr ČEČOTKA</v>
      </c>
      <c r="G69" s="7" t="str">
        <f>VLOOKUP(A69,[1]dvojboj!$A$6:$M$125,10,FALSE)</f>
        <v>Frýdek - Místek</v>
      </c>
      <c r="H69" s="8">
        <f>VLOOKUP(A69,[1]dvojboj!$A$6:$M$125,11,FALSE)</f>
        <v>23.67</v>
      </c>
      <c r="I69" s="8">
        <f>VLOOKUP(A69,[1]dvojboj!$A$6:$M$125,12,FALSE)</f>
        <v>28.52</v>
      </c>
      <c r="J69" s="8">
        <f>VLOOKUP(A69,[1]dvojboj!$A$6:$M$125,13,FALSE)</f>
        <v>52.19</v>
      </c>
    </row>
    <row r="70" spans="1:10">
      <c r="A70">
        <v>65</v>
      </c>
      <c r="B70" s="7">
        <f>VLOOKUP(A70,[1]dvojboj!$A$6:$M$125,3,FALSE)</f>
        <v>65</v>
      </c>
      <c r="C70" s="7" t="str">
        <f>VLOOKUP(A70,[1]dvojboj!$A$6:$M$125,5,FALSE)</f>
        <v/>
      </c>
      <c r="D70" s="7">
        <f>VLOOKUP(A70,[1]dvojboj!$A$6:$M$125,7,FALSE)</f>
        <v>26</v>
      </c>
      <c r="E70" s="7">
        <f>VLOOKUP(A70,[1]dvojboj!$A$6:$M$125,8,FALSE)</f>
        <v>32</v>
      </c>
      <c r="F70" s="7" t="str">
        <f>VLOOKUP(A70,[1]dvojboj!$A$6:$M$125,9,FALSE)</f>
        <v>Martin GRULICH</v>
      </c>
      <c r="G70" s="7" t="str">
        <f>VLOOKUP(A70,[1]dvojboj!$A$6:$M$125,10,FALSE)</f>
        <v>Prostějov</v>
      </c>
      <c r="H70" s="8">
        <f>VLOOKUP(A70,[1]dvojboj!$A$6:$M$125,11,FALSE)</f>
        <v>20.58</v>
      </c>
      <c r="I70" s="8">
        <f>VLOOKUP(A70,[1]dvojboj!$A$6:$M$125,12,FALSE)</f>
        <v>32.92</v>
      </c>
      <c r="J70" s="8">
        <f>VLOOKUP(A70,[1]dvojboj!$A$6:$M$125,13,FALSE)</f>
        <v>53.5</v>
      </c>
    </row>
    <row r="71" spans="1:10">
      <c r="A71">
        <v>66</v>
      </c>
      <c r="B71" s="7">
        <f>VLOOKUP(A71,[1]dvojboj!$A$6:$M$125,3,FALSE)</f>
        <v>66</v>
      </c>
      <c r="C71" s="7" t="str">
        <f>VLOOKUP(A71,[1]dvojboj!$A$6:$M$125,5,FALSE)</f>
        <v/>
      </c>
      <c r="D71" s="7">
        <f>VLOOKUP(A71,[1]dvojboj!$A$6:$M$125,7,FALSE)</f>
        <v>27</v>
      </c>
      <c r="E71" s="7">
        <f>VLOOKUP(A71,[1]dvojboj!$A$6:$M$125,8,FALSE)</f>
        <v>31</v>
      </c>
      <c r="F71" s="7" t="str">
        <f>VLOOKUP(A71,[1]dvojboj!$A$6:$M$125,9,FALSE)</f>
        <v>Jakub DOLEČEK</v>
      </c>
      <c r="G71" s="7" t="str">
        <f>VLOOKUP(A71,[1]dvojboj!$A$6:$M$125,10,FALSE)</f>
        <v>Prostějov</v>
      </c>
      <c r="H71" s="8">
        <f>VLOOKUP(A71,[1]dvojboj!$A$6:$M$125,11,FALSE)</f>
        <v>25.64</v>
      </c>
      <c r="I71" s="8">
        <f>VLOOKUP(A71,[1]dvojboj!$A$6:$M$125,12,FALSE)</f>
        <v>28.66</v>
      </c>
      <c r="J71" s="8">
        <f>VLOOKUP(A71,[1]dvojboj!$A$6:$M$125,13,FALSE)</f>
        <v>54.3</v>
      </c>
    </row>
    <row r="72" spans="1:10">
      <c r="A72">
        <v>67</v>
      </c>
      <c r="B72" s="7">
        <f>VLOOKUP(A72,[1]dvojboj!$A$6:$M$125,3,FALSE)</f>
        <v>67</v>
      </c>
      <c r="C72" s="7" t="str">
        <f>VLOOKUP(A72,[1]dvojboj!$A$6:$M$125,5,FALSE)</f>
        <v/>
      </c>
      <c r="D72" s="7">
        <f>VLOOKUP(A72,[1]dvojboj!$A$6:$M$125,7,FALSE)</f>
        <v>28</v>
      </c>
      <c r="E72" s="7">
        <f>VLOOKUP(A72,[1]dvojboj!$A$6:$M$125,8,FALSE)</f>
        <v>16</v>
      </c>
      <c r="F72" s="7" t="str">
        <f>VLOOKUP(A72,[1]dvojboj!$A$6:$M$125,9,FALSE)</f>
        <v>Michal KUŽÍLEK</v>
      </c>
      <c r="G72" s="7" t="str">
        <f>VLOOKUP(A72,[1]dvojboj!$A$6:$M$125,10,FALSE)</f>
        <v>Jeseník</v>
      </c>
      <c r="H72" s="8">
        <f>VLOOKUP(A72,[1]dvojboj!$A$6:$M$125,11,FALSE)</f>
        <v>23.69</v>
      </c>
      <c r="I72" s="8">
        <f>VLOOKUP(A72,[1]dvojboj!$A$6:$M$125,12,FALSE)</f>
        <v>31.99</v>
      </c>
      <c r="J72" s="8">
        <f>VLOOKUP(A72,[1]dvojboj!$A$6:$M$125,13,FALSE)</f>
        <v>55.68</v>
      </c>
    </row>
    <row r="73" spans="1:10">
      <c r="A73">
        <v>68</v>
      </c>
      <c r="B73" s="7">
        <f>VLOOKUP(A73,[1]dvojboj!$A$6:$M$125,3,FALSE)</f>
        <v>68</v>
      </c>
      <c r="C73" s="7">
        <f>VLOOKUP(A73,[1]dvojboj!$A$6:$M$125,5,FALSE)</f>
        <v>33</v>
      </c>
      <c r="D73" s="7" t="str">
        <f>VLOOKUP(A73,[1]dvojboj!$A$6:$M$125,7,FALSE)</f>
        <v/>
      </c>
      <c r="E73" s="7">
        <f>VLOOKUP(A73,[1]dvojboj!$A$6:$M$125,8,FALSE)</f>
        <v>9</v>
      </c>
      <c r="F73" s="7" t="str">
        <f>VLOOKUP(A73,[1]dvojboj!$A$6:$M$125,9,FALSE)</f>
        <v>Roman ŠIMEK</v>
      </c>
      <c r="G73" s="7" t="str">
        <f>VLOOKUP(A73,[1]dvojboj!$A$6:$M$125,10,FALSE)</f>
        <v>Bruntál</v>
      </c>
      <c r="H73" s="8">
        <f>VLOOKUP(A73,[1]dvojboj!$A$6:$M$125,11,FALSE)</f>
        <v>22.14</v>
      </c>
      <c r="I73" s="8">
        <f>VLOOKUP(A73,[1]dvojboj!$A$6:$M$125,12,FALSE)</f>
        <v>35.81</v>
      </c>
      <c r="J73" s="8">
        <f>VLOOKUP(A73,[1]dvojboj!$A$6:$M$125,13,FALSE)</f>
        <v>57.95</v>
      </c>
    </row>
    <row r="74" spans="1:10">
      <c r="A74">
        <v>69</v>
      </c>
      <c r="B74" s="7">
        <f>VLOOKUP(A74,[1]dvojboj!$A$6:$M$125,3,FALSE)</f>
        <v>69</v>
      </c>
      <c r="C74" s="7">
        <f>VLOOKUP(A74,[1]dvojboj!$A$6:$M$125,5,FALSE)</f>
        <v>34</v>
      </c>
      <c r="D74" s="7" t="str">
        <f>VLOOKUP(A74,[1]dvojboj!$A$6:$M$125,7,FALSE)</f>
        <v/>
      </c>
      <c r="E74" s="7">
        <f>VLOOKUP(A74,[1]dvojboj!$A$6:$M$125,8,FALSE)</f>
        <v>77</v>
      </c>
      <c r="F74" s="7" t="str">
        <f>VLOOKUP(A74,[1]dvojboj!$A$6:$M$125,9,FALSE)</f>
        <v>Pavel VONDRÁČEK</v>
      </c>
      <c r="G74" s="7" t="str">
        <f>VLOOKUP(A74,[1]dvojboj!$A$6:$M$125,10,FALSE)</f>
        <v>Frýdek - Místek</v>
      </c>
      <c r="H74" s="8">
        <f>VLOOKUP(A74,[1]dvojboj!$A$6:$M$125,11,FALSE)</f>
        <v>21.61</v>
      </c>
      <c r="I74" s="8">
        <f>VLOOKUP(A74,[1]dvojboj!$A$6:$M$125,12,FALSE)</f>
        <v>39.97</v>
      </c>
      <c r="J74" s="8">
        <f>VLOOKUP(A74,[1]dvojboj!$A$6:$M$125,13,FALSE)</f>
        <v>61.58</v>
      </c>
    </row>
    <row r="75" spans="1:10">
      <c r="A75">
        <v>70</v>
      </c>
      <c r="B75" s="7">
        <f>VLOOKUP(A75,[1]dvojboj!$A$6:$M$125,3,FALSE)</f>
        <v>70</v>
      </c>
      <c r="C75" s="7" t="str">
        <f>VLOOKUP(A75,[1]dvojboj!$A$6:$M$125,5,FALSE)</f>
        <v/>
      </c>
      <c r="D75" s="7">
        <f>VLOOKUP(A75,[1]dvojboj!$A$6:$M$125,7,FALSE)</f>
        <v>29</v>
      </c>
      <c r="E75" s="7">
        <f>VLOOKUP(A75,[1]dvojboj!$A$6:$M$125,8,FALSE)</f>
        <v>13</v>
      </c>
      <c r="F75" s="7" t="str">
        <f>VLOOKUP(A75,[1]dvojboj!$A$6:$M$125,9,FALSE)</f>
        <v>Roman GROSIČ</v>
      </c>
      <c r="G75" s="7" t="str">
        <f>VLOOKUP(A75,[1]dvojboj!$A$6:$M$125,10,FALSE)</f>
        <v>Jeseník</v>
      </c>
      <c r="H75" s="8">
        <f>VLOOKUP(A75,[1]dvojboj!$A$6:$M$125,11,FALSE)</f>
        <v>21.02</v>
      </c>
      <c r="I75" s="8">
        <f>VLOOKUP(A75,[1]dvojboj!$A$6:$M$125,12,FALSE)</f>
        <v>41.68</v>
      </c>
      <c r="J75" s="8">
        <f>VLOOKUP(A75,[1]dvojboj!$A$6:$M$125,13,FALSE)</f>
        <v>62.7</v>
      </c>
    </row>
    <row r="76" spans="1:10">
      <c r="A76">
        <v>71</v>
      </c>
      <c r="B76" s="7">
        <f>VLOOKUP(A76,[1]dvojboj!$A$6:$M$125,3,FALSE)</f>
        <v>71</v>
      </c>
      <c r="C76" s="7" t="str">
        <f>VLOOKUP(A76,[1]dvojboj!$A$6:$M$125,5,FALSE)</f>
        <v/>
      </c>
      <c r="D76" s="7">
        <f>VLOOKUP(A76,[1]dvojboj!$A$6:$M$125,7,FALSE)</f>
        <v>30</v>
      </c>
      <c r="E76" s="7">
        <f>VLOOKUP(A76,[1]dvojboj!$A$6:$M$125,8,FALSE)</f>
        <v>17</v>
      </c>
      <c r="F76" s="7" t="str">
        <f>VLOOKUP(A76,[1]dvojboj!$A$6:$M$125,9,FALSE)</f>
        <v>Martin DISTLER</v>
      </c>
      <c r="G76" s="7" t="str">
        <f>VLOOKUP(A76,[1]dvojboj!$A$6:$M$125,10,FALSE)</f>
        <v>Jeseník</v>
      </c>
      <c r="H76" s="8">
        <f>VLOOKUP(A76,[1]dvojboj!$A$6:$M$125,11,FALSE)</f>
        <v>25.1</v>
      </c>
      <c r="I76" s="8">
        <f>VLOOKUP(A76,[1]dvojboj!$A$6:$M$125,12,FALSE)</f>
        <v>43.23</v>
      </c>
      <c r="J76" s="8">
        <f>VLOOKUP(A76,[1]dvojboj!$A$6:$M$125,13,FALSE)</f>
        <v>68.33</v>
      </c>
    </row>
  </sheetData>
  <autoFilter ref="B5:J76"/>
  <phoneticPr fontId="0" type="noConversion"/>
  <pageMargins left="0.78740157480314965" right="0.78740157480314965" top="0.98425196850393704" bottom="0.98425196850393704" header="0.51181102362204722" footer="0.51181102362204722"/>
  <pageSetup paperSize="9" scale="90" fitToHeight="0" orientation="portrait" r:id="rId1"/>
  <headerFooter alignWithMargins="0">
    <oddFooter>Stránka &amp;P z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indexed="15"/>
    <pageSetUpPr fitToPage="1"/>
  </sheetPr>
  <dimension ref="A1:J154"/>
  <sheetViews>
    <sheetView topLeftCell="B1" workbookViewId="0">
      <selection activeCell="G11" sqref="G11"/>
    </sheetView>
  </sheetViews>
  <sheetFormatPr defaultColWidth="8.85546875" defaultRowHeight="12.75"/>
  <cols>
    <col min="1" max="1" width="4.42578125" hidden="1" customWidth="1"/>
    <col min="2" max="2" width="7.42578125" bestFit="1" customWidth="1"/>
    <col min="3" max="3" width="5.140625" bestFit="1" customWidth="1"/>
    <col min="4" max="4" width="4.85546875" bestFit="1" customWidth="1"/>
    <col min="5" max="5" width="4.42578125" bestFit="1" customWidth="1"/>
    <col min="6" max="6" width="21" bestFit="1" customWidth="1"/>
    <col min="7" max="7" width="22" customWidth="1"/>
  </cols>
  <sheetData>
    <row r="1" spans="1:10" ht="15.75">
      <c r="E1" s="1"/>
      <c r="G1" s="2" t="s">
        <v>0</v>
      </c>
      <c r="H1" s="1"/>
      <c r="I1" s="1"/>
    </row>
    <row r="2" spans="1:10">
      <c r="E2" s="1"/>
      <c r="G2" s="3" t="s">
        <v>1</v>
      </c>
      <c r="H2" s="1"/>
      <c r="I2" s="1"/>
    </row>
    <row r="3" spans="1:10">
      <c r="E3" s="1"/>
      <c r="G3" s="1" t="s">
        <v>13</v>
      </c>
      <c r="H3" s="1"/>
      <c r="I3" s="1"/>
    </row>
    <row r="4" spans="1:10">
      <c r="E4" s="1"/>
      <c r="G4" s="9" t="s">
        <v>14</v>
      </c>
      <c r="H4" s="1"/>
      <c r="I4" s="1"/>
    </row>
    <row r="5" spans="1:10">
      <c r="A5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6" t="s">
        <v>10</v>
      </c>
      <c r="I5" s="6" t="s">
        <v>11</v>
      </c>
      <c r="J5" s="5" t="s">
        <v>12</v>
      </c>
    </row>
    <row r="6" spans="1:10">
      <c r="A6">
        <v>1</v>
      </c>
      <c r="B6" s="7">
        <f>VLOOKUP(A6,'[1]100m'!$A$6:$T$125,3,FALSE)</f>
        <v>1</v>
      </c>
      <c r="C6" s="7">
        <f>VLOOKUP(A6,'[1]100m'!$A$6:$T$125,5,FALSE)</f>
        <v>1</v>
      </c>
      <c r="D6" s="7" t="str">
        <f>VLOOKUP(A6,'[1]100m'!$A$6:$T$125,7,FALSE)</f>
        <v/>
      </c>
      <c r="E6" s="7">
        <f>VLOOKUP(A6,'[1]100m'!$A$6:$T$125,10,FALSE)</f>
        <v>46</v>
      </c>
      <c r="F6" s="7" t="str">
        <f>VLOOKUP(A6,'[1]100m'!$A$6:$T$125,12,FALSE)</f>
        <v>Jakub ARVAI</v>
      </c>
      <c r="G6" s="7" t="str">
        <f>VLOOKUP(A6,'[1]100m'!$A$6:$T$125,13,FALSE)</f>
        <v>Ostrava</v>
      </c>
      <c r="H6" s="8">
        <f>VLOOKUP(A6,'[1]100m'!$A$6:$T$125,14,FALSE)</f>
        <v>16.59</v>
      </c>
      <c r="I6" s="8">
        <f>VLOOKUP(A6,'[1]100m'!$A$6:$T$125,15,FALSE)</f>
        <v>15.87</v>
      </c>
      <c r="J6" s="8">
        <f>VLOOKUP(A6,'[1]100m'!$A$6:$T$125,16,FALSE)</f>
        <v>15.87</v>
      </c>
    </row>
    <row r="7" spans="1:10">
      <c r="A7">
        <v>2</v>
      </c>
      <c r="B7" s="7">
        <f>VLOOKUP(A7,'[1]100m'!$A$6:$T$125,3,FALSE)</f>
        <v>2</v>
      </c>
      <c r="C7" s="7">
        <f>VLOOKUP(A7,'[1]100m'!$A$6:$T$125,5,FALSE)</f>
        <v>2</v>
      </c>
      <c r="D7" s="7" t="str">
        <f>VLOOKUP(A7,'[1]100m'!$A$6:$T$125,7,FALSE)</f>
        <v/>
      </c>
      <c r="E7" s="7">
        <f>VLOOKUP(A7,'[1]100m'!$A$6:$T$125,10,FALSE)</f>
        <v>47</v>
      </c>
      <c r="F7" s="7" t="str">
        <f>VLOOKUP(A7,'[1]100m'!$A$6:$T$125,12,FALSE)</f>
        <v>Pavel KRPEC</v>
      </c>
      <c r="G7" s="7" t="str">
        <f>VLOOKUP(A7,'[1]100m'!$A$6:$T$125,13,FALSE)</f>
        <v>Ostrava</v>
      </c>
      <c r="H7" s="8">
        <f>VLOOKUP(A7,'[1]100m'!$A$6:$T$125,14,FALSE)</f>
        <v>18.420000000000002</v>
      </c>
      <c r="I7" s="8">
        <f>VLOOKUP(A7,'[1]100m'!$A$6:$T$125,15,FALSE)</f>
        <v>15.95</v>
      </c>
      <c r="J7" s="8">
        <f>VLOOKUP(A7,'[1]100m'!$A$6:$T$125,16,FALSE)</f>
        <v>15.95</v>
      </c>
    </row>
    <row r="8" spans="1:10">
      <c r="A8">
        <v>3</v>
      </c>
      <c r="B8" s="7">
        <f>VLOOKUP(A8,'[1]100m'!$A$6:$T$125,3,FALSE)</f>
        <v>3</v>
      </c>
      <c r="C8" s="7">
        <f>VLOOKUP(A8,'[1]100m'!$A$6:$T$125,5,FALSE)</f>
        <v>3</v>
      </c>
      <c r="D8" s="7" t="str">
        <f>VLOOKUP(A8,'[1]100m'!$A$6:$T$125,7,FALSE)</f>
        <v/>
      </c>
      <c r="E8" s="7">
        <f>VLOOKUP(A8,'[1]100m'!$A$6:$T$125,10,FALSE)</f>
        <v>45</v>
      </c>
      <c r="F8" s="7" t="str">
        <f>VLOOKUP(A8,'[1]100m'!$A$6:$T$125,12,FALSE)</f>
        <v>David DOPIRÁK</v>
      </c>
      <c r="G8" s="7" t="str">
        <f>VLOOKUP(A8,'[1]100m'!$A$6:$T$125,13,FALSE)</f>
        <v>Ostrava</v>
      </c>
      <c r="H8" s="8">
        <f>VLOOKUP(A8,'[1]100m'!$A$6:$T$125,14,FALSE)</f>
        <v>16.72</v>
      </c>
      <c r="I8" s="8">
        <f>VLOOKUP(A8,'[1]100m'!$A$6:$T$125,15,FALSE)</f>
        <v>16.260000000000002</v>
      </c>
      <c r="J8" s="8">
        <f>VLOOKUP(A8,'[1]100m'!$A$6:$T$125,16,FALSE)</f>
        <v>16.260000000000002</v>
      </c>
    </row>
    <row r="9" spans="1:10">
      <c r="A9">
        <v>4</v>
      </c>
      <c r="B9" s="7">
        <f>VLOOKUP(A9,'[1]100m'!$A$6:$T$125,3,FALSE)</f>
        <v>4</v>
      </c>
      <c r="C9" s="7">
        <f>VLOOKUP(A9,'[1]100m'!$A$6:$T$125,5,FALSE)</f>
        <v>4</v>
      </c>
      <c r="D9" s="7" t="str">
        <f>VLOOKUP(A9,'[1]100m'!$A$6:$T$125,7,FALSE)</f>
        <v/>
      </c>
      <c r="E9" s="7">
        <f>VLOOKUP(A9,'[1]100m'!$A$6:$T$125,10,FALSE)</f>
        <v>43</v>
      </c>
      <c r="F9" s="7" t="str">
        <f>VLOOKUP(A9,'[1]100m'!$A$6:$T$125,12,FALSE)</f>
        <v>Adam VONDRA</v>
      </c>
      <c r="G9" s="7" t="str">
        <f>VLOOKUP(A9,'[1]100m'!$A$6:$T$125,13,FALSE)</f>
        <v>Ostrava</v>
      </c>
      <c r="H9" s="8">
        <f>VLOOKUP(A9,'[1]100m'!$A$6:$T$125,14,FALSE)</f>
        <v>16.75</v>
      </c>
      <c r="I9" s="8">
        <f>VLOOKUP(A9,'[1]100m'!$A$6:$T$125,15,FALSE)</f>
        <v>16.46</v>
      </c>
      <c r="J9" s="8">
        <f>VLOOKUP(A9,'[1]100m'!$A$6:$T$125,16,FALSE)</f>
        <v>16.46</v>
      </c>
    </row>
    <row r="10" spans="1:10">
      <c r="A10">
        <v>5</v>
      </c>
      <c r="B10" s="7">
        <f>VLOOKUP(A10,'[1]100m'!$A$6:$T$125,3,FALSE)</f>
        <v>5</v>
      </c>
      <c r="C10" s="7">
        <f>VLOOKUP(A10,'[1]100m'!$A$6:$T$125,5,FALSE)</f>
        <v>5</v>
      </c>
      <c r="D10" s="7" t="str">
        <f>VLOOKUP(A10,'[1]100m'!$A$6:$T$125,7,FALSE)</f>
        <v/>
      </c>
      <c r="E10" s="7">
        <f>VLOOKUP(A10,'[1]100m'!$A$6:$T$125,10,FALSE)</f>
        <v>49</v>
      </c>
      <c r="F10" s="7" t="str">
        <f>VLOOKUP(A10,'[1]100m'!$A$6:$T$125,12,FALSE)</f>
        <v>Karel RYL</v>
      </c>
      <c r="G10" s="7" t="str">
        <f>VLOOKUP(A10,'[1]100m'!$A$6:$T$125,13,FALSE)</f>
        <v>Ostrava</v>
      </c>
      <c r="H10" s="8">
        <f>VLOOKUP(A10,'[1]100m'!$A$6:$T$125,14,FALSE)</f>
        <v>16.96</v>
      </c>
      <c r="I10" s="8">
        <f>VLOOKUP(A10,'[1]100m'!$A$6:$T$125,15,FALSE)</f>
        <v>16.47</v>
      </c>
      <c r="J10" s="8">
        <f>VLOOKUP(A10,'[1]100m'!$A$6:$T$125,16,FALSE)</f>
        <v>16.47</v>
      </c>
    </row>
    <row r="11" spans="1:10">
      <c r="A11">
        <v>6</v>
      </c>
      <c r="B11" s="7">
        <f>VLOOKUP(A11,'[1]100m'!$A$6:$T$125,3,FALSE)</f>
        <v>6</v>
      </c>
      <c r="C11" s="7">
        <f>VLOOKUP(A11,'[1]100m'!$A$6:$T$125,5,FALSE)</f>
        <v>6</v>
      </c>
      <c r="D11" s="7" t="str">
        <f>VLOOKUP(A11,'[1]100m'!$A$6:$T$125,7,FALSE)</f>
        <v/>
      </c>
      <c r="E11" s="7">
        <f>VLOOKUP(A11,'[1]100m'!$A$6:$T$125,10,FALSE)</f>
        <v>93</v>
      </c>
      <c r="F11" s="7" t="str">
        <f>VLOOKUP(A11,'[1]100m'!$A$6:$T$125,12,FALSE)</f>
        <v>Jakub GRYČ</v>
      </c>
      <c r="G11" s="7" t="str">
        <f>VLOOKUP(A11,'[1]100m'!$A$6:$T$125,13,FALSE)</f>
        <v>Karviná</v>
      </c>
      <c r="H11" s="8">
        <f>VLOOKUP(A11,'[1]100m'!$A$6:$T$125,14,FALSE)</f>
        <v>16.86</v>
      </c>
      <c r="I11" s="8">
        <f>VLOOKUP(A11,'[1]100m'!$A$6:$T$125,15,FALSE)</f>
        <v>16.68</v>
      </c>
      <c r="J11" s="8">
        <f>VLOOKUP(A11,'[1]100m'!$A$6:$T$125,16,FALSE)</f>
        <v>16.68</v>
      </c>
    </row>
    <row r="12" spans="1:10">
      <c r="A12">
        <v>7</v>
      </c>
      <c r="B12" s="7">
        <f>VLOOKUP(A12,'[1]100m'!$A$6:$T$125,3,FALSE)</f>
        <v>7</v>
      </c>
      <c r="C12" s="7">
        <f>VLOOKUP(A12,'[1]100m'!$A$6:$T$125,5,FALSE)</f>
        <v>7</v>
      </c>
      <c r="D12" s="7" t="str">
        <f>VLOOKUP(A12,'[1]100m'!$A$6:$T$125,7,FALSE)</f>
        <v/>
      </c>
      <c r="E12" s="7">
        <f>VLOOKUP(A12,'[1]100m'!$A$6:$T$125,10,FALSE)</f>
        <v>94</v>
      </c>
      <c r="F12" s="7" t="str">
        <f>VLOOKUP(A12,'[1]100m'!$A$6:$T$125,12,FALSE)</f>
        <v>Petr LANGER</v>
      </c>
      <c r="G12" s="7" t="str">
        <f>VLOOKUP(A12,'[1]100m'!$A$6:$T$125,13,FALSE)</f>
        <v>Karviná</v>
      </c>
      <c r="H12" s="8">
        <f>VLOOKUP(A12,'[1]100m'!$A$6:$T$125,14,FALSE)</f>
        <v>17</v>
      </c>
      <c r="I12" s="8">
        <f>VLOOKUP(A12,'[1]100m'!$A$6:$T$125,15,FALSE)</f>
        <v>16.77</v>
      </c>
      <c r="J12" s="8">
        <f>VLOOKUP(A12,'[1]100m'!$A$6:$T$125,16,FALSE)</f>
        <v>16.77</v>
      </c>
    </row>
    <row r="13" spans="1:10">
      <c r="A13">
        <v>8</v>
      </c>
      <c r="B13" s="7">
        <f>VLOOKUP(A13,'[1]100m'!$A$6:$T$125,3,FALSE)</f>
        <v>8</v>
      </c>
      <c r="C13" s="7">
        <f>VLOOKUP(A13,'[1]100m'!$A$6:$T$125,5,FALSE)</f>
        <v>8</v>
      </c>
      <c r="D13" s="7" t="str">
        <f>VLOOKUP(A13,'[1]100m'!$A$6:$T$125,7,FALSE)</f>
        <v/>
      </c>
      <c r="E13" s="7">
        <f>VLOOKUP(A13,'[1]100m'!$A$6:$T$125,10,FALSE)</f>
        <v>95</v>
      </c>
      <c r="F13" s="7" t="str">
        <f>VLOOKUP(A13,'[1]100m'!$A$6:$T$125,12,FALSE)</f>
        <v>Šimon KUDRNA</v>
      </c>
      <c r="G13" s="7" t="str">
        <f>VLOOKUP(A13,'[1]100m'!$A$6:$T$125,13,FALSE)</f>
        <v>Karviná</v>
      </c>
      <c r="H13" s="8">
        <f>VLOOKUP(A13,'[1]100m'!$A$6:$T$125,14,FALSE)</f>
        <v>17.02</v>
      </c>
      <c r="I13" s="8">
        <f>VLOOKUP(A13,'[1]100m'!$A$6:$T$125,15,FALSE)</f>
        <v>16.8</v>
      </c>
      <c r="J13" s="8">
        <f>VLOOKUP(A13,'[1]100m'!$A$6:$T$125,16,FALSE)</f>
        <v>16.8</v>
      </c>
    </row>
    <row r="14" spans="1:10">
      <c r="A14">
        <v>9</v>
      </c>
      <c r="B14" s="7">
        <f>VLOOKUP(A14,'[1]100m'!$A$6:$T$125,3,FALSE)</f>
        <v>9</v>
      </c>
      <c r="C14" s="7">
        <f>VLOOKUP(A14,'[1]100m'!$A$6:$T$125,5,FALSE)</f>
        <v>9</v>
      </c>
      <c r="D14" s="7" t="str">
        <f>VLOOKUP(A14,'[1]100m'!$A$6:$T$125,7,FALSE)</f>
        <v/>
      </c>
      <c r="E14" s="7">
        <f>VLOOKUP(A14,'[1]100m'!$A$6:$T$125,10,FALSE)</f>
        <v>41</v>
      </c>
      <c r="F14" s="7" t="str">
        <f>VLOOKUP(A14,'[1]100m'!$A$6:$T$125,12,FALSE)</f>
        <v>Kamil BEZRUČ</v>
      </c>
      <c r="G14" s="7" t="str">
        <f>VLOOKUP(A14,'[1]100m'!$A$6:$T$125,13,FALSE)</f>
        <v>Ostrava</v>
      </c>
      <c r="H14" s="8">
        <f>VLOOKUP(A14,'[1]100m'!$A$6:$T$125,14,FALSE)</f>
        <v>16.82</v>
      </c>
      <c r="I14" s="8">
        <f>VLOOKUP(A14,'[1]100m'!$A$6:$T$125,15,FALSE)</f>
        <v>99.99</v>
      </c>
      <c r="J14" s="8">
        <f>VLOOKUP(A14,'[1]100m'!$A$6:$T$125,16,FALSE)</f>
        <v>16.82</v>
      </c>
    </row>
    <row r="15" spans="1:10">
      <c r="A15">
        <v>10</v>
      </c>
      <c r="B15" s="7">
        <f>VLOOKUP(A15,'[1]100m'!$A$6:$T$125,3,FALSE)</f>
        <v>10</v>
      </c>
      <c r="C15" s="7">
        <f>VLOOKUP(A15,'[1]100m'!$A$6:$T$125,5,FALSE)</f>
        <v>10</v>
      </c>
      <c r="D15" s="7" t="str">
        <f>VLOOKUP(A15,'[1]100m'!$A$6:$T$125,7,FALSE)</f>
        <v/>
      </c>
      <c r="E15" s="7">
        <f>VLOOKUP(A15,'[1]100m'!$A$6:$T$125,10,FALSE)</f>
        <v>48</v>
      </c>
      <c r="F15" s="7" t="str">
        <f>VLOOKUP(A15,'[1]100m'!$A$6:$T$125,12,FALSE)</f>
        <v>Pavel MAŇAS</v>
      </c>
      <c r="G15" s="7" t="str">
        <f>VLOOKUP(A15,'[1]100m'!$A$6:$T$125,13,FALSE)</f>
        <v>Ostrava</v>
      </c>
      <c r="H15" s="8">
        <f>VLOOKUP(A15,'[1]100m'!$A$6:$T$125,14,FALSE)</f>
        <v>16.989999999999998</v>
      </c>
      <c r="I15" s="8">
        <f>VLOOKUP(A15,'[1]100m'!$A$6:$T$125,15,FALSE)</f>
        <v>32.79</v>
      </c>
      <c r="J15" s="8">
        <f>VLOOKUP(A15,'[1]100m'!$A$6:$T$125,16,FALSE)</f>
        <v>16.989999999999998</v>
      </c>
    </row>
    <row r="16" spans="1:10">
      <c r="A16">
        <v>11</v>
      </c>
      <c r="B16" s="7">
        <f>VLOOKUP(A16,'[1]100m'!$A$6:$T$125,3,FALSE)</f>
        <v>11</v>
      </c>
      <c r="C16" s="7" t="str">
        <f>VLOOKUP(A16,'[1]100m'!$A$6:$T$125,5,FALSE)</f>
        <v/>
      </c>
      <c r="D16" s="7">
        <f>VLOOKUP(A16,'[1]100m'!$A$6:$T$125,7,FALSE)</f>
        <v>1</v>
      </c>
      <c r="E16" s="7">
        <f>VLOOKUP(A16,'[1]100m'!$A$6:$T$125,10,FALSE)</f>
        <v>102</v>
      </c>
      <c r="F16" s="7" t="str">
        <f>VLOOKUP(A16,'[1]100m'!$A$6:$T$125,12,FALSE)</f>
        <v>Jaroslav ŽITNÝ</v>
      </c>
      <c r="G16" s="7" t="str">
        <f>VLOOKUP(A16,'[1]100m'!$A$6:$T$125,13,FALSE)</f>
        <v>Olomouc</v>
      </c>
      <c r="H16" s="8">
        <f>VLOOKUP(A16,'[1]100m'!$A$6:$T$125,14,FALSE)</f>
        <v>17.77</v>
      </c>
      <c r="I16" s="8">
        <f>VLOOKUP(A16,'[1]100m'!$A$6:$T$125,15,FALSE)</f>
        <v>17.059999999999999</v>
      </c>
      <c r="J16" s="8">
        <f>VLOOKUP(A16,'[1]100m'!$A$6:$T$125,16,FALSE)</f>
        <v>17.059999999999999</v>
      </c>
    </row>
    <row r="17" spans="1:10">
      <c r="A17">
        <v>12</v>
      </c>
      <c r="B17" s="7">
        <f>VLOOKUP(A17,'[1]100m'!$A$6:$T$125,3,FALSE)</f>
        <v>12</v>
      </c>
      <c r="C17" s="7">
        <f>VLOOKUP(A17,'[1]100m'!$A$6:$T$125,5,FALSE)</f>
        <v>11</v>
      </c>
      <c r="D17" s="7" t="str">
        <f>VLOOKUP(A17,'[1]100m'!$A$6:$T$125,7,FALSE)</f>
        <v/>
      </c>
      <c r="E17" s="7">
        <f>VLOOKUP(A17,'[1]100m'!$A$6:$T$125,10,FALSE)</f>
        <v>97</v>
      </c>
      <c r="F17" s="7" t="str">
        <f>VLOOKUP(A17,'[1]100m'!$A$6:$T$125,12,FALSE)</f>
        <v>Jiří MOTYKA</v>
      </c>
      <c r="G17" s="7" t="str">
        <f>VLOOKUP(A17,'[1]100m'!$A$6:$T$125,13,FALSE)</f>
        <v>Karviná</v>
      </c>
      <c r="H17" s="8">
        <f>VLOOKUP(A17,'[1]100m'!$A$6:$T$125,14,FALSE)</f>
        <v>17.41</v>
      </c>
      <c r="I17" s="8">
        <f>VLOOKUP(A17,'[1]100m'!$A$6:$T$125,15,FALSE)</f>
        <v>17.079999999999998</v>
      </c>
      <c r="J17" s="8">
        <f>VLOOKUP(A17,'[1]100m'!$A$6:$T$125,16,FALSE)</f>
        <v>17.079999999999998</v>
      </c>
    </row>
    <row r="18" spans="1:10">
      <c r="A18">
        <v>13</v>
      </c>
      <c r="B18" s="7">
        <f>VLOOKUP(A18,'[1]100m'!$A$6:$T$125,3,FALSE)</f>
        <v>13</v>
      </c>
      <c r="C18" s="7">
        <f>VLOOKUP(A18,'[1]100m'!$A$6:$T$125,5,FALSE)</f>
        <v>12</v>
      </c>
      <c r="D18" s="7" t="str">
        <f>VLOOKUP(A18,'[1]100m'!$A$6:$T$125,7,FALSE)</f>
        <v/>
      </c>
      <c r="E18" s="7">
        <f>VLOOKUP(A18,'[1]100m'!$A$6:$T$125,10,FALSE)</f>
        <v>98</v>
      </c>
      <c r="F18" s="7" t="str">
        <f>VLOOKUP(A18,'[1]100m'!$A$6:$T$125,12,FALSE)</f>
        <v>Martin GRYČ</v>
      </c>
      <c r="G18" s="7" t="str">
        <f>VLOOKUP(A18,'[1]100m'!$A$6:$T$125,13,FALSE)</f>
        <v>Karviná</v>
      </c>
      <c r="H18" s="8">
        <f>VLOOKUP(A18,'[1]100m'!$A$6:$T$125,14,FALSE)</f>
        <v>18.89</v>
      </c>
      <c r="I18" s="8">
        <f>VLOOKUP(A18,'[1]100m'!$A$6:$T$125,15,FALSE)</f>
        <v>17.149999999999999</v>
      </c>
      <c r="J18" s="8">
        <f>VLOOKUP(A18,'[1]100m'!$A$6:$T$125,16,FALSE)</f>
        <v>17.149999999999999</v>
      </c>
    </row>
    <row r="19" spans="1:10">
      <c r="A19">
        <v>14</v>
      </c>
      <c r="B19" s="7">
        <f>VLOOKUP(A19,'[1]100m'!$A$6:$T$125,3,FALSE)</f>
        <v>14</v>
      </c>
      <c r="C19" s="7" t="str">
        <f>VLOOKUP(A19,'[1]100m'!$A$6:$T$125,5,FALSE)</f>
        <v/>
      </c>
      <c r="D19" s="7"/>
      <c r="E19" s="7">
        <f>VLOOKUP(A19,'[1]100m'!$A$6:$T$125,10,FALSE)</f>
        <v>57</v>
      </c>
      <c r="F19" s="7" t="str">
        <f>VLOOKUP(A19,'[1]100m'!$A$6:$T$125,12,FALSE)</f>
        <v>Štefan NEUVIRTH</v>
      </c>
      <c r="G19" s="7" t="str">
        <f>VLOOKUP(A19,'[1]100m'!$A$6:$T$125,13,FALSE)</f>
        <v>G4S Fire Services</v>
      </c>
      <c r="H19" s="8">
        <f>VLOOKUP(A19,'[1]100m'!$A$6:$T$125,14,FALSE)</f>
        <v>17.29</v>
      </c>
      <c r="I19" s="8">
        <f>VLOOKUP(A19,'[1]100m'!$A$6:$T$125,15,FALSE)</f>
        <v>99.99</v>
      </c>
      <c r="J19" s="8">
        <f>VLOOKUP(A19,'[1]100m'!$A$6:$T$125,16,FALSE)</f>
        <v>17.29</v>
      </c>
    </row>
    <row r="20" spans="1:10">
      <c r="A20">
        <v>15</v>
      </c>
      <c r="B20" s="7">
        <f>VLOOKUP(A20,'[1]100m'!$A$6:$T$125,3,FALSE)</f>
        <v>15</v>
      </c>
      <c r="C20" s="7" t="str">
        <f>VLOOKUP(A20,'[1]100m'!$A$6:$T$125,5,FALSE)</f>
        <v/>
      </c>
      <c r="D20" s="7">
        <f>VLOOKUP(A20,'[1]100m'!$A$6:$T$125,7,FALSE)</f>
        <v>2</v>
      </c>
      <c r="E20" s="7">
        <f>VLOOKUP(A20,'[1]100m'!$A$6:$T$125,10,FALSE)</f>
        <v>103</v>
      </c>
      <c r="F20" s="7" t="str">
        <f>VLOOKUP(A20,'[1]100m'!$A$6:$T$125,12,FALSE)</f>
        <v>Jiří MAREŠ</v>
      </c>
      <c r="G20" s="7" t="str">
        <f>VLOOKUP(A20,'[1]100m'!$A$6:$T$125,13,FALSE)</f>
        <v>Olomouc</v>
      </c>
      <c r="H20" s="8">
        <f>VLOOKUP(A20,'[1]100m'!$A$6:$T$125,14,FALSE)</f>
        <v>17.72</v>
      </c>
      <c r="I20" s="8">
        <f>VLOOKUP(A20,'[1]100m'!$A$6:$T$125,15,FALSE)</f>
        <v>17.399999999999999</v>
      </c>
      <c r="J20" s="8">
        <f>VLOOKUP(A20,'[1]100m'!$A$6:$T$125,16,FALSE)</f>
        <v>17.399999999999999</v>
      </c>
    </row>
    <row r="21" spans="1:10">
      <c r="A21">
        <v>16</v>
      </c>
      <c r="B21" s="7">
        <f>VLOOKUP(A21,'[1]100m'!$A$6:$T$125,3,FALSE)</f>
        <v>16</v>
      </c>
      <c r="C21" s="7" t="str">
        <f>VLOOKUP(A21,'[1]100m'!$A$6:$T$125,5,FALSE)</f>
        <v/>
      </c>
      <c r="D21" s="7"/>
      <c r="E21" s="7">
        <f>VLOOKUP(A21,'[1]100m'!$A$6:$T$125,10,FALSE)</f>
        <v>55</v>
      </c>
      <c r="F21" s="7" t="str">
        <f>VLOOKUP(A21,'[1]100m'!$A$6:$T$125,12,FALSE)</f>
        <v>Dávid KALUŽNIK</v>
      </c>
      <c r="G21" s="7" t="str">
        <f>VLOOKUP(A21,'[1]100m'!$A$6:$T$125,13,FALSE)</f>
        <v>G4S Fire Services</v>
      </c>
      <c r="H21" s="8">
        <f>VLOOKUP(A21,'[1]100m'!$A$6:$T$125,14,FALSE)</f>
        <v>99.99</v>
      </c>
      <c r="I21" s="8">
        <f>VLOOKUP(A21,'[1]100m'!$A$6:$T$125,15,FALSE)</f>
        <v>17.440000000000001</v>
      </c>
      <c r="J21" s="8">
        <f>VLOOKUP(A21,'[1]100m'!$A$6:$T$125,16,FALSE)</f>
        <v>17.440000000000001</v>
      </c>
    </row>
    <row r="22" spans="1:10">
      <c r="A22">
        <v>17</v>
      </c>
      <c r="B22" s="7">
        <f>VLOOKUP(A22,'[1]100m'!$A$6:$T$125,3,FALSE)</f>
        <v>17</v>
      </c>
      <c r="C22" s="7">
        <f>VLOOKUP(A22,'[1]100m'!$A$6:$T$125,5,FALSE)</f>
        <v>13</v>
      </c>
      <c r="D22" s="7" t="str">
        <f>VLOOKUP(A22,'[1]100m'!$A$6:$T$125,7,FALSE)</f>
        <v/>
      </c>
      <c r="E22" s="7">
        <f>VLOOKUP(A22,'[1]100m'!$A$6:$T$125,10,FALSE)</f>
        <v>91</v>
      </c>
      <c r="F22" s="7" t="str">
        <f>VLOOKUP(A22,'[1]100m'!$A$6:$T$125,12,FALSE)</f>
        <v>David SIKORA</v>
      </c>
      <c r="G22" s="7" t="str">
        <f>VLOOKUP(A22,'[1]100m'!$A$6:$T$125,13,FALSE)</f>
        <v>Karviná</v>
      </c>
      <c r="H22" s="8">
        <f>VLOOKUP(A22,'[1]100m'!$A$6:$T$125,14,FALSE)</f>
        <v>18.25</v>
      </c>
      <c r="I22" s="8">
        <f>VLOOKUP(A22,'[1]100m'!$A$6:$T$125,15,FALSE)</f>
        <v>17.5</v>
      </c>
      <c r="J22" s="8">
        <f>VLOOKUP(A22,'[1]100m'!$A$6:$T$125,16,FALSE)</f>
        <v>17.5</v>
      </c>
    </row>
    <row r="23" spans="1:10">
      <c r="A23">
        <v>18</v>
      </c>
      <c r="B23" s="7">
        <f>VLOOKUP(A23,'[1]100m'!$A$6:$T$125,3,FALSE)</f>
        <v>18</v>
      </c>
      <c r="C23" s="7" t="str">
        <f>VLOOKUP(A23,'[1]100m'!$A$6:$T$125,5,FALSE)</f>
        <v/>
      </c>
      <c r="D23" s="7">
        <f>VLOOKUP(A23,'[1]100m'!$A$6:$T$125,7,FALSE)</f>
        <v>3</v>
      </c>
      <c r="E23" s="7">
        <f>VLOOKUP(A23,'[1]100m'!$A$6:$T$125,10,FALSE)</f>
        <v>34</v>
      </c>
      <c r="F23" s="7" t="str">
        <f>VLOOKUP(A23,'[1]100m'!$A$6:$T$125,12,FALSE)</f>
        <v>Jan ŠINDELKA</v>
      </c>
      <c r="G23" s="7" t="str">
        <f>VLOOKUP(A23,'[1]100m'!$A$6:$T$125,13,FALSE)</f>
        <v>Prostějov</v>
      </c>
      <c r="H23" s="8">
        <f>VLOOKUP(A23,'[1]100m'!$A$6:$T$125,14,FALSE)</f>
        <v>17.63</v>
      </c>
      <c r="I23" s="8">
        <f>VLOOKUP(A23,'[1]100m'!$A$6:$T$125,15,FALSE)</f>
        <v>99.99</v>
      </c>
      <c r="J23" s="8">
        <f>VLOOKUP(A23,'[1]100m'!$A$6:$T$125,16,FALSE)</f>
        <v>17.63</v>
      </c>
    </row>
    <row r="24" spans="1:10">
      <c r="A24">
        <v>19</v>
      </c>
      <c r="B24" s="7">
        <f>VLOOKUP(A24,'[1]100m'!$A$6:$T$125,3,FALSE)</f>
        <v>19</v>
      </c>
      <c r="C24" s="7" t="str">
        <f>VLOOKUP(A24,'[1]100m'!$A$6:$T$125,5,FALSE)</f>
        <v/>
      </c>
      <c r="D24" s="7">
        <f>VLOOKUP(A24,'[1]100m'!$A$6:$T$125,7,FALSE)</f>
        <v>4</v>
      </c>
      <c r="E24" s="7">
        <f>VLOOKUP(A24,'[1]100m'!$A$6:$T$125,10,FALSE)</f>
        <v>84</v>
      </c>
      <c r="F24" s="7" t="str">
        <f>VLOOKUP(A24,'[1]100m'!$A$6:$T$125,12,FALSE)</f>
        <v>Josef BUCHTA</v>
      </c>
      <c r="G24" s="7" t="str">
        <f>VLOOKUP(A24,'[1]100m'!$A$6:$T$125,13,FALSE)</f>
        <v>Přerov</v>
      </c>
      <c r="H24" s="8">
        <f>VLOOKUP(A24,'[1]100m'!$A$6:$T$125,14,FALSE)</f>
        <v>18.170000000000002</v>
      </c>
      <c r="I24" s="8">
        <f>VLOOKUP(A24,'[1]100m'!$A$6:$T$125,15,FALSE)</f>
        <v>17.72</v>
      </c>
      <c r="J24" s="8">
        <f>VLOOKUP(A24,'[1]100m'!$A$6:$T$125,16,FALSE)</f>
        <v>17.72</v>
      </c>
    </row>
    <row r="25" spans="1:10">
      <c r="A25">
        <v>20</v>
      </c>
      <c r="B25" s="7">
        <f>VLOOKUP(A25,'[1]100m'!$A$6:$T$125,3,FALSE)</f>
        <v>20</v>
      </c>
      <c r="C25" s="7">
        <f>VLOOKUP(A25,'[1]100m'!$A$6:$T$125,5,FALSE)</f>
        <v>14</v>
      </c>
      <c r="D25" s="7" t="str">
        <f>VLOOKUP(A25,'[1]100m'!$A$6:$T$125,7,FALSE)</f>
        <v/>
      </c>
      <c r="E25" s="7">
        <f>VLOOKUP(A25,'[1]100m'!$A$6:$T$125,10,FALSE)</f>
        <v>92</v>
      </c>
      <c r="F25" s="7" t="str">
        <f>VLOOKUP(A25,'[1]100m'!$A$6:$T$125,12,FALSE)</f>
        <v>Marcel DAL</v>
      </c>
      <c r="G25" s="7" t="str">
        <f>VLOOKUP(A25,'[1]100m'!$A$6:$T$125,13,FALSE)</f>
        <v>Karviná</v>
      </c>
      <c r="H25" s="8">
        <f>VLOOKUP(A25,'[1]100m'!$A$6:$T$125,14,FALSE)</f>
        <v>17.899999999999999</v>
      </c>
      <c r="I25" s="8">
        <f>VLOOKUP(A25,'[1]100m'!$A$6:$T$125,15,FALSE)</f>
        <v>99.99</v>
      </c>
      <c r="J25" s="8">
        <f>VLOOKUP(A25,'[1]100m'!$A$6:$T$125,16,FALSE)</f>
        <v>17.899999999999999</v>
      </c>
    </row>
    <row r="26" spans="1:10">
      <c r="A26">
        <v>21</v>
      </c>
      <c r="B26" s="7">
        <f>VLOOKUP(A26,'[1]100m'!$A$6:$T$125,3,FALSE)</f>
        <v>21</v>
      </c>
      <c r="C26" s="7" t="str">
        <f>VLOOKUP(A26,'[1]100m'!$A$6:$T$125,5,FALSE)</f>
        <v/>
      </c>
      <c r="D26" s="7"/>
      <c r="E26" s="7">
        <f>VLOOKUP(A26,'[1]100m'!$A$6:$T$125,10,FALSE)</f>
        <v>53</v>
      </c>
      <c r="F26" s="7" t="str">
        <f>VLOOKUP(A26,'[1]100m'!$A$6:$T$125,12,FALSE)</f>
        <v>Jakub PAVELKA</v>
      </c>
      <c r="G26" s="7" t="str">
        <f>VLOOKUP(A26,'[1]100m'!$A$6:$T$125,13,FALSE)</f>
        <v>G4S Fire Services</v>
      </c>
      <c r="H26" s="8">
        <f>VLOOKUP(A26,'[1]100m'!$A$6:$T$125,14,FALSE)</f>
        <v>23.53</v>
      </c>
      <c r="I26" s="8">
        <f>VLOOKUP(A26,'[1]100m'!$A$6:$T$125,15,FALSE)</f>
        <v>17.940000000000001</v>
      </c>
      <c r="J26" s="8">
        <f>VLOOKUP(A26,'[1]100m'!$A$6:$T$125,16,FALSE)</f>
        <v>17.940000000000001</v>
      </c>
    </row>
    <row r="27" spans="1:10">
      <c r="A27">
        <v>22</v>
      </c>
      <c r="B27" s="7">
        <f>VLOOKUP(A27,'[1]100m'!$A$6:$T$125,3,FALSE)</f>
        <v>22</v>
      </c>
      <c r="C27" s="7" t="str">
        <f>VLOOKUP(A27,'[1]100m'!$A$6:$T$125,5,FALSE)</f>
        <v/>
      </c>
      <c r="D27" s="7"/>
      <c r="E27" s="7">
        <f>VLOOKUP(A27,'[1]100m'!$A$6:$T$125,10,FALSE)</f>
        <v>54</v>
      </c>
      <c r="F27" s="7" t="str">
        <f>VLOOKUP(A27,'[1]100m'!$A$6:$T$125,12,FALSE)</f>
        <v>Rastislav PECNÍK</v>
      </c>
      <c r="G27" s="7" t="str">
        <f>VLOOKUP(A27,'[1]100m'!$A$6:$T$125,13,FALSE)</f>
        <v>G4S Fire Services</v>
      </c>
      <c r="H27" s="8">
        <f>VLOOKUP(A27,'[1]100m'!$A$6:$T$125,14,FALSE)</f>
        <v>18.16</v>
      </c>
      <c r="I27" s="8">
        <f>VLOOKUP(A27,'[1]100m'!$A$6:$T$125,15,FALSE)</f>
        <v>99.99</v>
      </c>
      <c r="J27" s="8">
        <f>VLOOKUP(A27,'[1]100m'!$A$6:$T$125,16,FALSE)</f>
        <v>18.16</v>
      </c>
    </row>
    <row r="28" spans="1:10">
      <c r="A28">
        <v>23</v>
      </c>
      <c r="B28" s="7">
        <f>VLOOKUP(A28,'[1]100m'!$A$6:$T$125,3,FALSE)</f>
        <v>23</v>
      </c>
      <c r="C28" s="7" t="str">
        <f>VLOOKUP(A28,'[1]100m'!$A$6:$T$125,5,FALSE)</f>
        <v/>
      </c>
      <c r="D28" s="7">
        <f>VLOOKUP(A28,'[1]100m'!$A$6:$T$125,7,FALSE)</f>
        <v>5</v>
      </c>
      <c r="E28" s="7">
        <f>VLOOKUP(A28,'[1]100m'!$A$6:$T$125,10,FALSE)</f>
        <v>83</v>
      </c>
      <c r="F28" s="7" t="str">
        <f>VLOOKUP(A28,'[1]100m'!$A$6:$T$125,12,FALSE)</f>
        <v>Václav BLAŽEK</v>
      </c>
      <c r="G28" s="7" t="str">
        <f>VLOOKUP(A28,'[1]100m'!$A$6:$T$125,13,FALSE)</f>
        <v>Přerov</v>
      </c>
      <c r="H28" s="8">
        <f>VLOOKUP(A28,'[1]100m'!$A$6:$T$125,14,FALSE)</f>
        <v>18.22</v>
      </c>
      <c r="I28" s="8">
        <f>VLOOKUP(A28,'[1]100m'!$A$6:$T$125,15,FALSE)</f>
        <v>99.99</v>
      </c>
      <c r="J28" s="8">
        <f>VLOOKUP(A28,'[1]100m'!$A$6:$T$125,16,FALSE)</f>
        <v>18.22</v>
      </c>
    </row>
    <row r="29" spans="1:10">
      <c r="A29">
        <v>24</v>
      </c>
      <c r="B29" s="7">
        <f>VLOOKUP(A29,'[1]100m'!$A$6:$T$125,3,FALSE)</f>
        <v>24</v>
      </c>
      <c r="C29" s="7" t="str">
        <f>VLOOKUP(A29,'[1]100m'!$A$6:$T$125,5,FALSE)</f>
        <v/>
      </c>
      <c r="D29" s="7">
        <f>VLOOKUP(A29,'[1]100m'!$A$6:$T$125,7,FALSE)</f>
        <v>6</v>
      </c>
      <c r="E29" s="7">
        <f>VLOOKUP(A29,'[1]100m'!$A$6:$T$125,10,FALSE)</f>
        <v>86</v>
      </c>
      <c r="F29" s="7" t="str">
        <f>VLOOKUP(A29,'[1]100m'!$A$6:$T$125,12,FALSE)</f>
        <v>Pavel BERNHAUER</v>
      </c>
      <c r="G29" s="7" t="str">
        <f>VLOOKUP(A29,'[1]100m'!$A$6:$T$125,13,FALSE)</f>
        <v>Přerov</v>
      </c>
      <c r="H29" s="8">
        <f>VLOOKUP(A29,'[1]100m'!$A$6:$T$125,14,FALSE)</f>
        <v>18.510000000000002</v>
      </c>
      <c r="I29" s="8">
        <f>VLOOKUP(A29,'[1]100m'!$A$6:$T$125,15,FALSE)</f>
        <v>18.350000000000001</v>
      </c>
      <c r="J29" s="8">
        <f>VLOOKUP(A29,'[1]100m'!$A$6:$T$125,16,FALSE)</f>
        <v>18.350000000000001</v>
      </c>
    </row>
    <row r="30" spans="1:10">
      <c r="A30">
        <v>25</v>
      </c>
      <c r="B30" s="7">
        <f>VLOOKUP(A30,'[1]100m'!$A$6:$T$125,3,FALSE)</f>
        <v>25</v>
      </c>
      <c r="C30" s="7" t="str">
        <f>VLOOKUP(A30,'[1]100m'!$A$6:$T$125,5,FALSE)</f>
        <v/>
      </c>
      <c r="D30" s="7">
        <f>VLOOKUP(A30,'[1]100m'!$A$6:$T$125,7,FALSE)</f>
        <v>7</v>
      </c>
      <c r="E30" s="7">
        <f>VLOOKUP(A30,'[1]100m'!$A$6:$T$125,10,FALSE)</f>
        <v>81</v>
      </c>
      <c r="F30" s="7" t="str">
        <f>VLOOKUP(A30,'[1]100m'!$A$6:$T$125,12,FALSE)</f>
        <v>Jan KLIMECKÝ</v>
      </c>
      <c r="G30" s="7" t="str">
        <f>VLOOKUP(A30,'[1]100m'!$A$6:$T$125,13,FALSE)</f>
        <v>Přerov</v>
      </c>
      <c r="H30" s="8">
        <f>VLOOKUP(A30,'[1]100m'!$A$6:$T$125,14,FALSE)</f>
        <v>19.190000000000001</v>
      </c>
      <c r="I30" s="8">
        <f>VLOOKUP(A30,'[1]100m'!$A$6:$T$125,15,FALSE)</f>
        <v>18.45</v>
      </c>
      <c r="J30" s="8">
        <f>VLOOKUP(A30,'[1]100m'!$A$6:$T$125,16,FALSE)</f>
        <v>18.45</v>
      </c>
    </row>
    <row r="31" spans="1:10">
      <c r="A31">
        <v>26</v>
      </c>
      <c r="B31" s="7">
        <f>VLOOKUP(A31,'[1]100m'!$A$6:$T$125,3,FALSE)</f>
        <v>26</v>
      </c>
      <c r="C31" s="7" t="str">
        <f>VLOOKUP(A31,'[1]100m'!$A$6:$T$125,5,FALSE)</f>
        <v/>
      </c>
      <c r="D31" s="7">
        <f>VLOOKUP(A31,'[1]100m'!$A$6:$T$125,7,FALSE)</f>
        <v>8</v>
      </c>
      <c r="E31" s="7">
        <f>VLOOKUP(A31,'[1]100m'!$A$6:$T$125,10,FALSE)</f>
        <v>106</v>
      </c>
      <c r="F31" s="7" t="str">
        <f>VLOOKUP(A31,'[1]100m'!$A$6:$T$125,12,FALSE)</f>
        <v>Petr NAVRÁTIL</v>
      </c>
      <c r="G31" s="7" t="str">
        <f>VLOOKUP(A31,'[1]100m'!$A$6:$T$125,13,FALSE)</f>
        <v>Olomouc</v>
      </c>
      <c r="H31" s="8">
        <f>VLOOKUP(A31,'[1]100m'!$A$6:$T$125,14,FALSE)</f>
        <v>18.62</v>
      </c>
      <c r="I31" s="8">
        <f>VLOOKUP(A31,'[1]100m'!$A$6:$T$125,15,FALSE)</f>
        <v>99.99</v>
      </c>
      <c r="J31" s="8">
        <f>VLOOKUP(A31,'[1]100m'!$A$6:$T$125,16,FALSE)</f>
        <v>18.62</v>
      </c>
    </row>
    <row r="32" spans="1:10">
      <c r="A32">
        <v>27</v>
      </c>
      <c r="B32" s="7">
        <f>VLOOKUP(A32,'[1]100m'!$A$6:$T$125,3,FALSE)</f>
        <v>27</v>
      </c>
      <c r="C32" s="7" t="str">
        <f>VLOOKUP(A32,'[1]100m'!$A$6:$T$125,5,FALSE)</f>
        <v/>
      </c>
      <c r="D32" s="7"/>
      <c r="E32" s="7">
        <f>VLOOKUP(A32,'[1]100m'!$A$6:$T$125,10,FALSE)</f>
        <v>52</v>
      </c>
      <c r="F32" s="7" t="str">
        <f>VLOOKUP(A32,'[1]100m'!$A$6:$T$125,12,FALSE)</f>
        <v>Martin SZABO</v>
      </c>
      <c r="G32" s="7" t="str">
        <f>VLOOKUP(A32,'[1]100m'!$A$6:$T$125,13,FALSE)</f>
        <v>G4S Fire Services</v>
      </c>
      <c r="H32" s="8">
        <f>VLOOKUP(A32,'[1]100m'!$A$6:$T$125,14,FALSE)</f>
        <v>18.63</v>
      </c>
      <c r="I32" s="8">
        <f>VLOOKUP(A32,'[1]100m'!$A$6:$T$125,15,FALSE)</f>
        <v>99.99</v>
      </c>
      <c r="J32" s="8">
        <f>VLOOKUP(A32,'[1]100m'!$A$6:$T$125,16,FALSE)</f>
        <v>18.63</v>
      </c>
    </row>
    <row r="33" spans="1:10">
      <c r="A33">
        <v>28</v>
      </c>
      <c r="B33" s="7">
        <f>VLOOKUP(A33,'[1]100m'!$A$6:$T$125,3,FALSE)</f>
        <v>28</v>
      </c>
      <c r="C33" s="7" t="str">
        <f>VLOOKUP(A33,'[1]100m'!$A$6:$T$125,5,FALSE)</f>
        <v/>
      </c>
      <c r="D33" s="7">
        <f>VLOOKUP(A33,'[1]100m'!$A$6:$T$125,7,FALSE)</f>
        <v>9</v>
      </c>
      <c r="E33" s="7">
        <f>VLOOKUP(A33,'[1]100m'!$A$6:$T$125,10,FALSE)</f>
        <v>82</v>
      </c>
      <c r="F33" s="7" t="str">
        <f>VLOOKUP(A33,'[1]100m'!$A$6:$T$125,12,FALSE)</f>
        <v>Petr MIRVALD</v>
      </c>
      <c r="G33" s="7" t="str">
        <f>VLOOKUP(A33,'[1]100m'!$A$6:$T$125,13,FALSE)</f>
        <v>Přerov</v>
      </c>
      <c r="H33" s="8">
        <f>VLOOKUP(A33,'[1]100m'!$A$6:$T$125,14,FALSE)</f>
        <v>18.97</v>
      </c>
      <c r="I33" s="8">
        <f>VLOOKUP(A33,'[1]100m'!$A$6:$T$125,15,FALSE)</f>
        <v>18.7</v>
      </c>
      <c r="J33" s="8">
        <f>VLOOKUP(A33,'[1]100m'!$A$6:$T$125,16,FALSE)</f>
        <v>18.7</v>
      </c>
    </row>
    <row r="34" spans="1:10">
      <c r="A34">
        <v>29</v>
      </c>
      <c r="B34" s="7">
        <f>VLOOKUP(A34,'[1]100m'!$A$6:$T$125,3,FALSE)</f>
        <v>29</v>
      </c>
      <c r="C34" s="7" t="str">
        <f>VLOOKUP(A34,'[1]100m'!$A$6:$T$125,5,FALSE)</f>
        <v/>
      </c>
      <c r="D34" s="7">
        <f>VLOOKUP(A34,'[1]100m'!$A$6:$T$125,7,FALSE)</f>
        <v>10</v>
      </c>
      <c r="E34" s="7">
        <f>VLOOKUP(A34,'[1]100m'!$A$6:$T$125,10,FALSE)</f>
        <v>105</v>
      </c>
      <c r="F34" s="7" t="str">
        <f>VLOOKUP(A34,'[1]100m'!$A$6:$T$125,12,FALSE)</f>
        <v>Jaroslav NAVRÁTIL</v>
      </c>
      <c r="G34" s="7" t="str">
        <f>VLOOKUP(A34,'[1]100m'!$A$6:$T$125,13,FALSE)</f>
        <v>Olomouc</v>
      </c>
      <c r="H34" s="8">
        <f>VLOOKUP(A34,'[1]100m'!$A$6:$T$125,14,FALSE)</f>
        <v>19.399999999999999</v>
      </c>
      <c r="I34" s="8">
        <f>VLOOKUP(A34,'[1]100m'!$A$6:$T$125,15,FALSE)</f>
        <v>18.84</v>
      </c>
      <c r="J34" s="8">
        <f>VLOOKUP(A34,'[1]100m'!$A$6:$T$125,16,FALSE)</f>
        <v>18.84</v>
      </c>
    </row>
    <row r="35" spans="1:10">
      <c r="A35">
        <v>30</v>
      </c>
      <c r="B35" s="7">
        <f>VLOOKUP(A35,'[1]100m'!$A$6:$T$125,3,FALSE)</f>
        <v>30</v>
      </c>
      <c r="C35" s="7">
        <f>VLOOKUP(A35,'[1]100m'!$A$6:$T$125,5,FALSE)</f>
        <v>15</v>
      </c>
      <c r="D35" s="7" t="str">
        <f>VLOOKUP(A35,'[1]100m'!$A$6:$T$125,7,FALSE)</f>
        <v/>
      </c>
      <c r="E35" s="7">
        <f>VLOOKUP(A35,'[1]100m'!$A$6:$T$125,10,FALSE)</f>
        <v>112</v>
      </c>
      <c r="F35" s="7" t="str">
        <f>VLOOKUP(A35,'[1]100m'!$A$6:$T$125,12,FALSE)</f>
        <v>Petr BINAR</v>
      </c>
      <c r="G35" s="7" t="str">
        <f>VLOOKUP(A35,'[1]100m'!$A$6:$T$125,13,FALSE)</f>
        <v>Nový Jičín</v>
      </c>
      <c r="H35" s="8">
        <f>VLOOKUP(A35,'[1]100m'!$A$6:$T$125,14,FALSE)</f>
        <v>20.92</v>
      </c>
      <c r="I35" s="8">
        <f>VLOOKUP(A35,'[1]100m'!$A$6:$T$125,15,FALSE)</f>
        <v>18.86</v>
      </c>
      <c r="J35" s="8">
        <f>VLOOKUP(A35,'[1]100m'!$A$6:$T$125,16,FALSE)</f>
        <v>18.86</v>
      </c>
    </row>
    <row r="36" spans="1:10">
      <c r="A36">
        <v>31</v>
      </c>
      <c r="B36" s="7">
        <f>VLOOKUP(A36,'[1]100m'!$A$6:$T$125,3,FALSE)</f>
        <v>31</v>
      </c>
      <c r="C36" s="7" t="str">
        <f>VLOOKUP(A36,'[1]100m'!$A$6:$T$125,5,FALSE)</f>
        <v/>
      </c>
      <c r="D36" s="7"/>
      <c r="E36" s="7">
        <f>VLOOKUP(A36,'[1]100m'!$A$6:$T$125,10,FALSE)</f>
        <v>51</v>
      </c>
      <c r="F36" s="7" t="str">
        <f>VLOOKUP(A36,'[1]100m'!$A$6:$T$125,12,FALSE)</f>
        <v>Vladislav FODOR</v>
      </c>
      <c r="G36" s="7" t="str">
        <f>VLOOKUP(A36,'[1]100m'!$A$6:$T$125,13,FALSE)</f>
        <v>G4S Fire Services</v>
      </c>
      <c r="H36" s="8">
        <f>VLOOKUP(A36,'[1]100m'!$A$6:$T$125,14,FALSE)</f>
        <v>20.38</v>
      </c>
      <c r="I36" s="8">
        <f>VLOOKUP(A36,'[1]100m'!$A$6:$T$125,15,FALSE)</f>
        <v>19.09</v>
      </c>
      <c r="J36" s="8">
        <f>VLOOKUP(A36,'[1]100m'!$A$6:$T$125,16,FALSE)</f>
        <v>19.09</v>
      </c>
    </row>
    <row r="37" spans="1:10">
      <c r="A37">
        <v>32</v>
      </c>
      <c r="B37" s="7">
        <f>VLOOKUP(A37,'[1]100m'!$A$6:$T$125,3,FALSE)</f>
        <v>32</v>
      </c>
      <c r="C37" s="7">
        <f>VLOOKUP(A37,'[1]100m'!$A$6:$T$125,5,FALSE)</f>
        <v>16</v>
      </c>
      <c r="D37" s="7" t="str">
        <f>VLOOKUP(A37,'[1]100m'!$A$6:$T$125,7,FALSE)</f>
        <v/>
      </c>
      <c r="E37" s="7">
        <f>VLOOKUP(A37,'[1]100m'!$A$6:$T$125,10,FALSE)</f>
        <v>21</v>
      </c>
      <c r="F37" s="7" t="str">
        <f>VLOOKUP(A37,'[1]100m'!$A$6:$T$125,12,FALSE)</f>
        <v>Přemysl PTÁŠNÍK</v>
      </c>
      <c r="G37" s="7" t="str">
        <f>VLOOKUP(A37,'[1]100m'!$A$6:$T$125,13,FALSE)</f>
        <v>Opava</v>
      </c>
      <c r="H37" s="8">
        <f>VLOOKUP(A37,'[1]100m'!$A$6:$T$125,14,FALSE)</f>
        <v>19.16</v>
      </c>
      <c r="I37" s="8">
        <f>VLOOKUP(A37,'[1]100m'!$A$6:$T$125,15,FALSE)</f>
        <v>99.99</v>
      </c>
      <c r="J37" s="8">
        <f>VLOOKUP(A37,'[1]100m'!$A$6:$T$125,16,FALSE)</f>
        <v>19.16</v>
      </c>
    </row>
    <row r="38" spans="1:10">
      <c r="A38">
        <v>33</v>
      </c>
      <c r="B38" s="7">
        <f>VLOOKUP(A38,'[1]100m'!$A$6:$T$125,3,FALSE)</f>
        <v>33</v>
      </c>
      <c r="C38" s="7" t="str">
        <f>VLOOKUP(A38,'[1]100m'!$A$6:$T$125,5,FALSE)</f>
        <v/>
      </c>
      <c r="D38" s="7">
        <f>VLOOKUP(A38,'[1]100m'!$A$6:$T$125,7,FALSE)</f>
        <v>11</v>
      </c>
      <c r="E38" s="7">
        <f>VLOOKUP(A38,'[1]100m'!$A$6:$T$125,10,FALSE)</f>
        <v>89</v>
      </c>
      <c r="F38" s="7" t="str">
        <f>VLOOKUP(A38,'[1]100m'!$A$6:$T$125,12,FALSE)</f>
        <v>Ladislav PATRMAN</v>
      </c>
      <c r="G38" s="7" t="str">
        <f>VLOOKUP(A38,'[1]100m'!$A$6:$T$125,13,FALSE)</f>
        <v>Přerov</v>
      </c>
      <c r="H38" s="8">
        <f>VLOOKUP(A38,'[1]100m'!$A$6:$T$125,14,FALSE)</f>
        <v>19.23</v>
      </c>
      <c r="I38" s="8">
        <f>VLOOKUP(A38,'[1]100m'!$A$6:$T$125,15,FALSE)</f>
        <v>99.99</v>
      </c>
      <c r="J38" s="8">
        <f>VLOOKUP(A38,'[1]100m'!$A$6:$T$125,16,FALSE)</f>
        <v>19.23</v>
      </c>
    </row>
    <row r="39" spans="1:10">
      <c r="A39">
        <v>34</v>
      </c>
      <c r="B39" s="7">
        <f>VLOOKUP(A39,'[1]100m'!$A$6:$T$125,3,FALSE)</f>
        <v>34</v>
      </c>
      <c r="C39" s="7" t="str">
        <f>VLOOKUP(A39,'[1]100m'!$A$6:$T$125,5,FALSE)</f>
        <v/>
      </c>
      <c r="D39" s="7">
        <f>VLOOKUP(A39,'[1]100m'!$A$6:$T$125,7,FALSE)</f>
        <v>12</v>
      </c>
      <c r="E39" s="7">
        <f>VLOOKUP(A39,'[1]100m'!$A$6:$T$125,10,FALSE)</f>
        <v>64</v>
      </c>
      <c r="F39" s="7" t="str">
        <f>VLOOKUP(A39,'[1]100m'!$A$6:$T$125,12,FALSE)</f>
        <v>Přemysl VENOUŠ</v>
      </c>
      <c r="G39" s="7" t="str">
        <f>VLOOKUP(A39,'[1]100m'!$A$6:$T$125,13,FALSE)</f>
        <v>Šumperk</v>
      </c>
      <c r="H39" s="8">
        <f>VLOOKUP(A39,'[1]100m'!$A$6:$T$125,14,FALSE)</f>
        <v>19.309999999999999</v>
      </c>
      <c r="I39" s="8">
        <f>VLOOKUP(A39,'[1]100m'!$A$6:$T$125,15,FALSE)</f>
        <v>99.99</v>
      </c>
      <c r="J39" s="8">
        <f>VLOOKUP(A39,'[1]100m'!$A$6:$T$125,16,FALSE)</f>
        <v>19.309999999999999</v>
      </c>
    </row>
    <row r="40" spans="1:10">
      <c r="A40">
        <v>35</v>
      </c>
      <c r="B40" s="7">
        <f>VLOOKUP(A40,'[1]100m'!$A$6:$T$125,3,FALSE)</f>
        <v>35</v>
      </c>
      <c r="C40" s="7" t="str">
        <f>VLOOKUP(A40,'[1]100m'!$A$6:$T$125,5,FALSE)</f>
        <v/>
      </c>
      <c r="D40" s="7"/>
      <c r="E40" s="7">
        <f>VLOOKUP(A40,'[1]100m'!$A$6:$T$125,10,FALSE)</f>
        <v>56</v>
      </c>
      <c r="F40" s="7" t="str">
        <f>VLOOKUP(A40,'[1]100m'!$A$6:$T$125,12,FALSE)</f>
        <v>Marián TÓTH</v>
      </c>
      <c r="G40" s="7" t="str">
        <f>VLOOKUP(A40,'[1]100m'!$A$6:$T$125,13,FALSE)</f>
        <v>G4S Fire Services</v>
      </c>
      <c r="H40" s="8">
        <f>VLOOKUP(A40,'[1]100m'!$A$6:$T$125,14,FALSE)</f>
        <v>19.32</v>
      </c>
      <c r="I40" s="8">
        <f>VLOOKUP(A40,'[1]100m'!$A$6:$T$125,15,FALSE)</f>
        <v>99.99</v>
      </c>
      <c r="J40" s="8">
        <f>VLOOKUP(A40,'[1]100m'!$A$6:$T$125,16,FALSE)</f>
        <v>19.32</v>
      </c>
    </row>
    <row r="41" spans="1:10">
      <c r="A41">
        <v>36</v>
      </c>
      <c r="B41" s="7">
        <f>VLOOKUP(A41,'[1]100m'!$A$6:$T$125,3,FALSE)</f>
        <v>36</v>
      </c>
      <c r="C41" s="7">
        <f>VLOOKUP(A41,'[1]100m'!$A$6:$T$125,5,FALSE)</f>
        <v>17</v>
      </c>
      <c r="D41" s="7" t="str">
        <f>VLOOKUP(A41,'[1]100m'!$A$6:$T$125,7,FALSE)</f>
        <v/>
      </c>
      <c r="E41" s="7">
        <f>VLOOKUP(A41,'[1]100m'!$A$6:$T$125,10,FALSE)</f>
        <v>1</v>
      </c>
      <c r="F41" s="7" t="str">
        <f>VLOOKUP(A41,'[1]100m'!$A$6:$T$125,12,FALSE)</f>
        <v>Petr BOXAN</v>
      </c>
      <c r="G41" s="7" t="str">
        <f>VLOOKUP(A41,'[1]100m'!$A$6:$T$125,13,FALSE)</f>
        <v>Bruntál</v>
      </c>
      <c r="H41" s="8">
        <f>VLOOKUP(A41,'[1]100m'!$A$6:$T$125,14,FALSE)</f>
        <v>20.36</v>
      </c>
      <c r="I41" s="8">
        <f>VLOOKUP(A41,'[1]100m'!$A$6:$T$125,15,FALSE)</f>
        <v>19.5</v>
      </c>
      <c r="J41" s="8">
        <f>VLOOKUP(A41,'[1]100m'!$A$6:$T$125,16,FALSE)</f>
        <v>19.5</v>
      </c>
    </row>
    <row r="42" spans="1:10">
      <c r="A42">
        <v>37</v>
      </c>
      <c r="B42" s="7">
        <f>VLOOKUP(A42,'[1]100m'!$A$6:$T$125,3,FALSE)</f>
        <v>37</v>
      </c>
      <c r="C42" s="7">
        <f>VLOOKUP(A42,'[1]100m'!$A$6:$T$125,5,FALSE)</f>
        <v>18</v>
      </c>
      <c r="D42" s="7" t="str">
        <f>VLOOKUP(A42,'[1]100m'!$A$6:$T$125,7,FALSE)</f>
        <v/>
      </c>
      <c r="E42" s="7">
        <f>VLOOKUP(A42,'[1]100m'!$A$6:$T$125,10,FALSE)</f>
        <v>23</v>
      </c>
      <c r="F42" s="7" t="str">
        <f>VLOOKUP(A42,'[1]100m'!$A$6:$T$125,12,FALSE)</f>
        <v>Aleš MARTINEK</v>
      </c>
      <c r="G42" s="7" t="str">
        <f>VLOOKUP(A42,'[1]100m'!$A$6:$T$125,13,FALSE)</f>
        <v>Opava</v>
      </c>
      <c r="H42" s="8">
        <f>VLOOKUP(A42,'[1]100m'!$A$6:$T$125,14,FALSE)</f>
        <v>19.53</v>
      </c>
      <c r="I42" s="8">
        <f>VLOOKUP(A42,'[1]100m'!$A$6:$T$125,15,FALSE)</f>
        <v>99.99</v>
      </c>
      <c r="J42" s="8">
        <f>VLOOKUP(A42,'[1]100m'!$A$6:$T$125,16,FALSE)</f>
        <v>19.53</v>
      </c>
    </row>
    <row r="43" spans="1:10">
      <c r="A43">
        <v>38</v>
      </c>
      <c r="B43" s="7">
        <f>VLOOKUP(A43,'[1]100m'!$A$6:$T$125,3,FALSE)</f>
        <v>38</v>
      </c>
      <c r="C43" s="7" t="str">
        <f>VLOOKUP(A43,'[1]100m'!$A$6:$T$125,5,FALSE)</f>
        <v/>
      </c>
      <c r="D43" s="7">
        <f>VLOOKUP(A43,'[1]100m'!$A$6:$T$125,7,FALSE)</f>
        <v>13</v>
      </c>
      <c r="E43" s="7">
        <f>VLOOKUP(A43,'[1]100m'!$A$6:$T$125,10,FALSE)</f>
        <v>104</v>
      </c>
      <c r="F43" s="7" t="str">
        <f>VLOOKUP(A43,'[1]100m'!$A$6:$T$125,12,FALSE)</f>
        <v>Jan NESVADBA</v>
      </c>
      <c r="G43" s="7" t="str">
        <f>VLOOKUP(A43,'[1]100m'!$A$6:$T$125,13,FALSE)</f>
        <v>Olomouc</v>
      </c>
      <c r="H43" s="8">
        <f>VLOOKUP(A43,'[1]100m'!$A$6:$T$125,14,FALSE)</f>
        <v>20.43</v>
      </c>
      <c r="I43" s="8">
        <f>VLOOKUP(A43,'[1]100m'!$A$6:$T$125,15,FALSE)</f>
        <v>19.559999999999999</v>
      </c>
      <c r="J43" s="8">
        <f>VLOOKUP(A43,'[1]100m'!$A$6:$T$125,16,FALSE)</f>
        <v>19.559999999999999</v>
      </c>
    </row>
    <row r="44" spans="1:10">
      <c r="A44">
        <v>39</v>
      </c>
      <c r="B44" s="7">
        <f>VLOOKUP(A44,'[1]100m'!$A$6:$T$125,3,FALSE)</f>
        <v>39</v>
      </c>
      <c r="C44" s="7">
        <f>VLOOKUP(A44,'[1]100m'!$A$6:$T$125,5,FALSE)</f>
        <v>19</v>
      </c>
      <c r="D44" s="7" t="str">
        <f>VLOOKUP(A44,'[1]100m'!$A$6:$T$125,7,FALSE)</f>
        <v/>
      </c>
      <c r="E44" s="7">
        <f>VLOOKUP(A44,'[1]100m'!$A$6:$T$125,10,FALSE)</f>
        <v>113</v>
      </c>
      <c r="F44" s="7" t="str">
        <f>VLOOKUP(A44,'[1]100m'!$A$6:$T$125,12,FALSE)</f>
        <v>Robert JALŮVKA</v>
      </c>
      <c r="G44" s="7" t="str">
        <f>VLOOKUP(A44,'[1]100m'!$A$6:$T$125,13,FALSE)</f>
        <v>Nový Jičín</v>
      </c>
      <c r="H44" s="8">
        <f>VLOOKUP(A44,'[1]100m'!$A$6:$T$125,14,FALSE)</f>
        <v>19.600000000000001</v>
      </c>
      <c r="I44" s="8">
        <f>VLOOKUP(A44,'[1]100m'!$A$6:$T$125,15,FALSE)</f>
        <v>99.99</v>
      </c>
      <c r="J44" s="8">
        <f>VLOOKUP(A44,'[1]100m'!$A$6:$T$125,16,FALSE)</f>
        <v>19.600000000000001</v>
      </c>
    </row>
    <row r="45" spans="1:10">
      <c r="A45">
        <v>40</v>
      </c>
      <c r="B45" s="7">
        <f>VLOOKUP(A45,'[1]100m'!$A$6:$T$125,3,FALSE)</f>
        <v>40</v>
      </c>
      <c r="C45" s="7" t="str">
        <f>VLOOKUP(A45,'[1]100m'!$A$6:$T$125,5,FALSE)</f>
        <v/>
      </c>
      <c r="D45" s="7">
        <f>VLOOKUP(A45,'[1]100m'!$A$6:$T$125,7,FALSE)</f>
        <v>14</v>
      </c>
      <c r="E45" s="7">
        <f>VLOOKUP(A45,'[1]100m'!$A$6:$T$125,10,FALSE)</f>
        <v>39</v>
      </c>
      <c r="F45" s="7" t="str">
        <f>VLOOKUP(A45,'[1]100m'!$A$6:$T$125,12,FALSE)</f>
        <v>Tomáš KOUTNÝ</v>
      </c>
      <c r="G45" s="7" t="str">
        <f>VLOOKUP(A45,'[1]100m'!$A$6:$T$125,13,FALSE)</f>
        <v>Prostějov</v>
      </c>
      <c r="H45" s="8">
        <f>VLOOKUP(A45,'[1]100m'!$A$6:$T$125,14,FALSE)</f>
        <v>19.649999999999999</v>
      </c>
      <c r="I45" s="8">
        <f>VLOOKUP(A45,'[1]100m'!$A$6:$T$125,15,FALSE)</f>
        <v>99.99</v>
      </c>
      <c r="J45" s="8">
        <f>VLOOKUP(A45,'[1]100m'!$A$6:$T$125,16,FALSE)</f>
        <v>19.649999999999999</v>
      </c>
    </row>
    <row r="46" spans="1:10">
      <c r="A46">
        <v>41</v>
      </c>
      <c r="B46" s="7">
        <f>VLOOKUP(A46,'[1]100m'!$A$6:$T$125,3,FALSE)</f>
        <v>41</v>
      </c>
      <c r="C46" s="7" t="str">
        <f>VLOOKUP(A46,'[1]100m'!$A$6:$T$125,5,FALSE)</f>
        <v/>
      </c>
      <c r="D46" s="7">
        <f>VLOOKUP(A46,'[1]100m'!$A$6:$T$125,7,FALSE)</f>
        <v>15</v>
      </c>
      <c r="E46" s="7">
        <f>VLOOKUP(A46,'[1]100m'!$A$6:$T$125,10,FALSE)</f>
        <v>67</v>
      </c>
      <c r="F46" s="7" t="str">
        <f>VLOOKUP(A46,'[1]100m'!$A$6:$T$125,12,FALSE)</f>
        <v>Ondřej HÝBL</v>
      </c>
      <c r="G46" s="7" t="str">
        <f>VLOOKUP(A46,'[1]100m'!$A$6:$T$125,13,FALSE)</f>
        <v>Šumperk</v>
      </c>
      <c r="H46" s="8">
        <f>VLOOKUP(A46,'[1]100m'!$A$6:$T$125,14,FALSE)</f>
        <v>19.72</v>
      </c>
      <c r="I46" s="8">
        <f>VLOOKUP(A46,'[1]100m'!$A$6:$T$125,15,FALSE)</f>
        <v>99.99</v>
      </c>
      <c r="J46" s="8">
        <f>VLOOKUP(A46,'[1]100m'!$A$6:$T$125,16,FALSE)</f>
        <v>19.72</v>
      </c>
    </row>
    <row r="47" spans="1:10">
      <c r="A47">
        <v>42</v>
      </c>
      <c r="B47" s="7">
        <f>VLOOKUP(A47,'[1]100m'!$A$6:$T$125,3,FALSE)</f>
        <v>42</v>
      </c>
      <c r="C47" s="7">
        <f>VLOOKUP(A47,'[1]100m'!$A$6:$T$125,5,FALSE)</f>
        <v>20</v>
      </c>
      <c r="D47" s="7" t="str">
        <f>VLOOKUP(A47,'[1]100m'!$A$6:$T$125,7,FALSE)</f>
        <v/>
      </c>
      <c r="E47" s="7">
        <f>VLOOKUP(A47,'[1]100m'!$A$6:$T$125,10,FALSE)</f>
        <v>22</v>
      </c>
      <c r="F47" s="7" t="str">
        <f>VLOOKUP(A47,'[1]100m'!$A$6:$T$125,12,FALSE)</f>
        <v>Jiří DRÁPAL</v>
      </c>
      <c r="G47" s="7" t="str">
        <f>VLOOKUP(A47,'[1]100m'!$A$6:$T$125,13,FALSE)</f>
        <v>Opava</v>
      </c>
      <c r="H47" s="8">
        <f>VLOOKUP(A47,'[1]100m'!$A$6:$T$125,14,FALSE)</f>
        <v>19.93</v>
      </c>
      <c r="I47" s="8">
        <f>VLOOKUP(A47,'[1]100m'!$A$6:$T$125,15,FALSE)</f>
        <v>99.99</v>
      </c>
      <c r="J47" s="8">
        <f>VLOOKUP(A47,'[1]100m'!$A$6:$T$125,16,FALSE)</f>
        <v>19.93</v>
      </c>
    </row>
    <row r="48" spans="1:10">
      <c r="A48">
        <v>43</v>
      </c>
      <c r="B48" s="7">
        <f>VLOOKUP(A48,'[1]100m'!$A$6:$T$125,3,FALSE)</f>
        <v>43</v>
      </c>
      <c r="C48" s="7">
        <f>VLOOKUP(A48,'[1]100m'!$A$6:$T$125,5,FALSE)</f>
        <v>21</v>
      </c>
      <c r="D48" s="7" t="str">
        <f>VLOOKUP(A48,'[1]100m'!$A$6:$T$125,7,FALSE)</f>
        <v/>
      </c>
      <c r="E48" s="7">
        <f>VLOOKUP(A48,'[1]100m'!$A$6:$T$125,10,FALSE)</f>
        <v>118</v>
      </c>
      <c r="F48" s="7" t="str">
        <f>VLOOKUP(A48,'[1]100m'!$A$6:$T$125,12,FALSE)</f>
        <v>Tomáš VYKYDAL</v>
      </c>
      <c r="G48" s="7" t="str">
        <f>VLOOKUP(A48,'[1]100m'!$A$6:$T$125,13,FALSE)</f>
        <v>Nový Jičín</v>
      </c>
      <c r="H48" s="8">
        <f>VLOOKUP(A48,'[1]100m'!$A$6:$T$125,14,FALSE)</f>
        <v>20.46</v>
      </c>
      <c r="I48" s="8">
        <f>VLOOKUP(A48,'[1]100m'!$A$6:$T$125,15,FALSE)</f>
        <v>20.010000000000002</v>
      </c>
      <c r="J48" s="8">
        <f>VLOOKUP(A48,'[1]100m'!$A$6:$T$125,16,FALSE)</f>
        <v>20.010000000000002</v>
      </c>
    </row>
    <row r="49" spans="1:10">
      <c r="A49">
        <v>44</v>
      </c>
      <c r="B49" s="7">
        <f>VLOOKUP(A49,'[1]100m'!$A$6:$T$125,3,FALSE)</f>
        <v>44</v>
      </c>
      <c r="C49" s="7" t="str">
        <f>VLOOKUP(A49,'[1]100m'!$A$6:$T$125,5,FALSE)</f>
        <v/>
      </c>
      <c r="D49" s="7">
        <f>VLOOKUP(A49,'[1]100m'!$A$6:$T$125,7,FALSE)</f>
        <v>16</v>
      </c>
      <c r="E49" s="7">
        <f>VLOOKUP(A49,'[1]100m'!$A$6:$T$125,10,FALSE)</f>
        <v>101</v>
      </c>
      <c r="F49" s="7" t="str">
        <f>VLOOKUP(A49,'[1]100m'!$A$6:$T$125,12,FALSE)</f>
        <v>Zbyněk HRADIL</v>
      </c>
      <c r="G49" s="7" t="str">
        <f>VLOOKUP(A49,'[1]100m'!$A$6:$T$125,13,FALSE)</f>
        <v>Olomouc</v>
      </c>
      <c r="H49" s="8">
        <f>VLOOKUP(A49,'[1]100m'!$A$6:$T$125,14,FALSE)</f>
        <v>20.03</v>
      </c>
      <c r="I49" s="8">
        <f>VLOOKUP(A49,'[1]100m'!$A$6:$T$125,15,FALSE)</f>
        <v>99.99</v>
      </c>
      <c r="J49" s="8">
        <f>VLOOKUP(A49,'[1]100m'!$A$6:$T$125,16,FALSE)</f>
        <v>20.03</v>
      </c>
    </row>
    <row r="50" spans="1:10">
      <c r="A50">
        <v>45</v>
      </c>
      <c r="B50" s="7">
        <f>VLOOKUP(A50,'[1]100m'!$A$6:$T$125,3,FALSE)</f>
        <v>45</v>
      </c>
      <c r="C50" s="7">
        <f>VLOOKUP(A50,'[1]100m'!$A$6:$T$125,5,FALSE)</f>
        <v>22</v>
      </c>
      <c r="D50" s="7" t="str">
        <f>VLOOKUP(A50,'[1]100m'!$A$6:$T$125,7,FALSE)</f>
        <v/>
      </c>
      <c r="E50" s="7">
        <f>VLOOKUP(A50,'[1]100m'!$A$6:$T$125,10,FALSE)</f>
        <v>29</v>
      </c>
      <c r="F50" s="7" t="str">
        <f>VLOOKUP(A50,'[1]100m'!$A$6:$T$125,12,FALSE)</f>
        <v>Robin MALCHÁREK</v>
      </c>
      <c r="G50" s="7" t="str">
        <f>VLOOKUP(A50,'[1]100m'!$A$6:$T$125,13,FALSE)</f>
        <v>Opava</v>
      </c>
      <c r="H50" s="8">
        <f>VLOOKUP(A50,'[1]100m'!$A$6:$T$125,14,FALSE)</f>
        <v>20.13</v>
      </c>
      <c r="I50" s="8">
        <f>VLOOKUP(A50,'[1]100m'!$A$6:$T$125,15,FALSE)</f>
        <v>99.99</v>
      </c>
      <c r="J50" s="8">
        <f>VLOOKUP(A50,'[1]100m'!$A$6:$T$125,16,FALSE)</f>
        <v>20.13</v>
      </c>
    </row>
    <row r="51" spans="1:10">
      <c r="A51">
        <v>46</v>
      </c>
      <c r="B51" s="7">
        <f>VLOOKUP(A51,'[1]100m'!$A$6:$T$125,3,FALSE)</f>
        <v>46</v>
      </c>
      <c r="C51" s="7" t="str">
        <f>VLOOKUP(A51,'[1]100m'!$A$6:$T$125,5,FALSE)</f>
        <v/>
      </c>
      <c r="D51" s="7">
        <f>VLOOKUP(A51,'[1]100m'!$A$6:$T$125,7,FALSE)</f>
        <v>17</v>
      </c>
      <c r="E51" s="7">
        <f>VLOOKUP(A51,'[1]100m'!$A$6:$T$125,10,FALSE)</f>
        <v>73</v>
      </c>
      <c r="F51" s="7" t="str">
        <f>VLOOKUP(A51,'[1]100m'!$A$6:$T$125,12,FALSE)</f>
        <v>Martin POLÁŠEK</v>
      </c>
      <c r="G51" s="7" t="str">
        <f>VLOOKUP(A51,'[1]100m'!$A$6:$T$125,13,FALSE)</f>
        <v>Frýdek - Místek</v>
      </c>
      <c r="H51" s="8">
        <f>VLOOKUP(A51,'[1]100m'!$A$6:$T$125,14,FALSE)</f>
        <v>20.2</v>
      </c>
      <c r="I51" s="8">
        <f>VLOOKUP(A51,'[1]100m'!$A$6:$T$125,15,FALSE)</f>
        <v>21.01</v>
      </c>
      <c r="J51" s="8">
        <f>VLOOKUP(A51,'[1]100m'!$A$6:$T$125,16,FALSE)</f>
        <v>20.2</v>
      </c>
    </row>
    <row r="52" spans="1:10">
      <c r="A52">
        <v>47</v>
      </c>
      <c r="B52" s="7">
        <f>VLOOKUP(A52,'[1]100m'!$A$6:$T$125,3,FALSE)</f>
        <v>47</v>
      </c>
      <c r="C52" s="7">
        <f>VLOOKUP(A52,'[1]100m'!$A$6:$T$125,5,FALSE)</f>
        <v>23</v>
      </c>
      <c r="D52" s="7" t="str">
        <f>VLOOKUP(A52,'[1]100m'!$A$6:$T$125,7,FALSE)</f>
        <v/>
      </c>
      <c r="E52" s="7">
        <f>VLOOKUP(A52,'[1]100m'!$A$6:$T$125,10,FALSE)</f>
        <v>30</v>
      </c>
      <c r="F52" s="7" t="str">
        <f>VLOOKUP(A52,'[1]100m'!$A$6:$T$125,12,FALSE)</f>
        <v>Radomír KUBESA</v>
      </c>
      <c r="G52" s="7" t="str">
        <f>VLOOKUP(A52,'[1]100m'!$A$6:$T$125,13,FALSE)</f>
        <v>Opava</v>
      </c>
      <c r="H52" s="8">
        <f>VLOOKUP(A52,'[1]100m'!$A$6:$T$125,14,FALSE)</f>
        <v>20.46</v>
      </c>
      <c r="I52" s="8">
        <f>VLOOKUP(A52,'[1]100m'!$A$6:$T$125,15,FALSE)</f>
        <v>99.99</v>
      </c>
      <c r="J52" s="8">
        <f>VLOOKUP(A52,'[1]100m'!$A$6:$T$125,16,FALSE)</f>
        <v>20.46</v>
      </c>
    </row>
    <row r="53" spans="1:10">
      <c r="A53">
        <v>48</v>
      </c>
      <c r="B53" s="7">
        <f>VLOOKUP(A53,'[1]100m'!$A$6:$T$125,3,FALSE)</f>
        <v>48</v>
      </c>
      <c r="C53" s="7" t="str">
        <f>VLOOKUP(A53,'[1]100m'!$A$6:$T$125,5,FALSE)</f>
        <v/>
      </c>
      <c r="D53" s="7">
        <f>VLOOKUP(A53,'[1]100m'!$A$6:$T$125,7,FALSE)</f>
        <v>18</v>
      </c>
      <c r="E53" s="7">
        <f>VLOOKUP(A53,'[1]100m'!$A$6:$T$125,10,FALSE)</f>
        <v>11</v>
      </c>
      <c r="F53" s="7" t="str">
        <f>VLOOKUP(A53,'[1]100m'!$A$6:$T$125,12,FALSE)</f>
        <v>Milan SMATANA</v>
      </c>
      <c r="G53" s="7" t="str">
        <f>VLOOKUP(A53,'[1]100m'!$A$6:$T$125,13,FALSE)</f>
        <v>Jeseník</v>
      </c>
      <c r="H53" s="8">
        <f>VLOOKUP(A53,'[1]100m'!$A$6:$T$125,14,FALSE)</f>
        <v>20.49</v>
      </c>
      <c r="I53" s="8">
        <f>VLOOKUP(A53,'[1]100m'!$A$6:$T$125,15,FALSE)</f>
        <v>99.99</v>
      </c>
      <c r="J53" s="8">
        <f>VLOOKUP(A53,'[1]100m'!$A$6:$T$125,16,FALSE)</f>
        <v>20.49</v>
      </c>
    </row>
    <row r="54" spans="1:10">
      <c r="A54">
        <v>49</v>
      </c>
      <c r="B54" s="7">
        <f>VLOOKUP(A54,'[1]100m'!$A$6:$T$125,3,FALSE)</f>
        <v>49</v>
      </c>
      <c r="C54" s="7" t="str">
        <f>VLOOKUP(A54,'[1]100m'!$A$6:$T$125,5,FALSE)</f>
        <v/>
      </c>
      <c r="D54" s="7">
        <f>VLOOKUP(A54,'[1]100m'!$A$6:$T$125,7,FALSE)</f>
        <v>19</v>
      </c>
      <c r="E54" s="7">
        <f>VLOOKUP(A54,'[1]100m'!$A$6:$T$125,10,FALSE)</f>
        <v>36</v>
      </c>
      <c r="F54" s="7" t="str">
        <f>VLOOKUP(A54,'[1]100m'!$A$6:$T$125,12,FALSE)</f>
        <v>David OCHMAN</v>
      </c>
      <c r="G54" s="7" t="str">
        <f>VLOOKUP(A54,'[1]100m'!$A$6:$T$125,13,FALSE)</f>
        <v>Prostějov</v>
      </c>
      <c r="H54" s="8">
        <f>VLOOKUP(A54,'[1]100m'!$A$6:$T$125,14,FALSE)</f>
        <v>20.55</v>
      </c>
      <c r="I54" s="8">
        <f>VLOOKUP(A54,'[1]100m'!$A$6:$T$125,15,FALSE)</f>
        <v>99.99</v>
      </c>
      <c r="J54" s="8">
        <f>VLOOKUP(A54,'[1]100m'!$A$6:$T$125,16,FALSE)</f>
        <v>20.55</v>
      </c>
    </row>
    <row r="55" spans="1:10">
      <c r="A55">
        <v>50</v>
      </c>
      <c r="B55" s="7">
        <f>VLOOKUP(A55,'[1]100m'!$A$6:$T$125,3,FALSE)</f>
        <v>50</v>
      </c>
      <c r="C55" s="7" t="str">
        <f>VLOOKUP(A55,'[1]100m'!$A$6:$T$125,5,FALSE)</f>
        <v/>
      </c>
      <c r="D55" s="7">
        <f>VLOOKUP(A55,'[1]100m'!$A$6:$T$125,7,FALSE)</f>
        <v>20</v>
      </c>
      <c r="E55" s="7">
        <f>VLOOKUP(A55,'[1]100m'!$A$6:$T$125,10,FALSE)</f>
        <v>32</v>
      </c>
      <c r="F55" s="7" t="str">
        <f>VLOOKUP(A55,'[1]100m'!$A$6:$T$125,12,FALSE)</f>
        <v>Martin GRULICH</v>
      </c>
      <c r="G55" s="7" t="str">
        <f>VLOOKUP(A55,'[1]100m'!$A$6:$T$125,13,FALSE)</f>
        <v>Prostějov</v>
      </c>
      <c r="H55" s="8">
        <f>VLOOKUP(A55,'[1]100m'!$A$6:$T$125,14,FALSE)</f>
        <v>20.58</v>
      </c>
      <c r="I55" s="8">
        <f>VLOOKUP(A55,'[1]100m'!$A$6:$T$125,15,FALSE)</f>
        <v>99.99</v>
      </c>
      <c r="J55" s="8">
        <f>VLOOKUP(A55,'[1]100m'!$A$6:$T$125,16,FALSE)</f>
        <v>20.58</v>
      </c>
    </row>
    <row r="56" spans="1:10">
      <c r="A56">
        <v>51</v>
      </c>
      <c r="B56" s="7">
        <f>VLOOKUP(A56,'[1]100m'!$A$6:$T$125,3,FALSE)</f>
        <v>51</v>
      </c>
      <c r="C56" s="7">
        <f>VLOOKUP(A56,'[1]100m'!$A$6:$T$125,5,FALSE)</f>
        <v>24</v>
      </c>
      <c r="D56" s="7" t="str">
        <f>VLOOKUP(A56,'[1]100m'!$A$6:$T$125,7,FALSE)</f>
        <v/>
      </c>
      <c r="E56" s="7">
        <f>VLOOKUP(A56,'[1]100m'!$A$6:$T$125,10,FALSE)</f>
        <v>111</v>
      </c>
      <c r="F56" s="7" t="str">
        <f>VLOOKUP(A56,'[1]100m'!$A$6:$T$125,12,FALSE)</f>
        <v>Daniel CAMFRLA</v>
      </c>
      <c r="G56" s="7" t="str">
        <f>VLOOKUP(A56,'[1]100m'!$A$6:$T$125,13,FALSE)</f>
        <v>Nový Jičín</v>
      </c>
      <c r="H56" s="8">
        <f>VLOOKUP(A56,'[1]100m'!$A$6:$T$125,14,FALSE)</f>
        <v>20.91</v>
      </c>
      <c r="I56" s="8">
        <f>VLOOKUP(A56,'[1]100m'!$A$6:$T$125,15,FALSE)</f>
        <v>99.99</v>
      </c>
      <c r="J56" s="8">
        <f>VLOOKUP(A56,'[1]100m'!$A$6:$T$125,16,FALSE)</f>
        <v>20.91</v>
      </c>
    </row>
    <row r="57" spans="1:10">
      <c r="A57">
        <v>52</v>
      </c>
      <c r="B57" s="7">
        <f>VLOOKUP(A57,'[1]100m'!$A$6:$T$125,3,FALSE)</f>
        <v>52</v>
      </c>
      <c r="C57" s="7" t="str">
        <f>VLOOKUP(A57,'[1]100m'!$A$6:$T$125,5,FALSE)</f>
        <v/>
      </c>
      <c r="D57" s="7">
        <f>VLOOKUP(A57,'[1]100m'!$A$6:$T$125,7,FALSE)</f>
        <v>21</v>
      </c>
      <c r="E57" s="7">
        <f>VLOOKUP(A57,'[1]100m'!$A$6:$T$125,10,FALSE)</f>
        <v>68</v>
      </c>
      <c r="F57" s="7" t="str">
        <f>VLOOKUP(A57,'[1]100m'!$A$6:$T$125,12,FALSE)</f>
        <v>Vítězslav RESNER</v>
      </c>
      <c r="G57" s="7" t="str">
        <f>VLOOKUP(A57,'[1]100m'!$A$6:$T$125,13,FALSE)</f>
        <v>Šumperk</v>
      </c>
      <c r="H57" s="8">
        <f>VLOOKUP(A57,'[1]100m'!$A$6:$T$125,14,FALSE)</f>
        <v>20.95</v>
      </c>
      <c r="I57" s="8">
        <f>VLOOKUP(A57,'[1]100m'!$A$6:$T$125,15,FALSE)</f>
        <v>99.99</v>
      </c>
      <c r="J57" s="8">
        <f>VLOOKUP(A57,'[1]100m'!$A$6:$T$125,16,FALSE)</f>
        <v>20.95</v>
      </c>
    </row>
    <row r="58" spans="1:10">
      <c r="A58">
        <v>53</v>
      </c>
      <c r="B58" s="7">
        <f>VLOOKUP(A58,'[1]100m'!$A$6:$T$125,3,FALSE)</f>
        <v>53</v>
      </c>
      <c r="C58" s="7" t="str">
        <f>VLOOKUP(A58,'[1]100m'!$A$6:$T$125,5,FALSE)</f>
        <v/>
      </c>
      <c r="D58" s="7">
        <f>VLOOKUP(A58,'[1]100m'!$A$6:$T$125,7,FALSE)</f>
        <v>22</v>
      </c>
      <c r="E58" s="7">
        <f>VLOOKUP(A58,'[1]100m'!$A$6:$T$125,10,FALSE)</f>
        <v>13</v>
      </c>
      <c r="F58" s="7" t="str">
        <f>VLOOKUP(A58,'[1]100m'!$A$6:$T$125,12,FALSE)</f>
        <v>Roman GROSIČ</v>
      </c>
      <c r="G58" s="7" t="str">
        <f>VLOOKUP(A58,'[1]100m'!$A$6:$T$125,13,FALSE)</f>
        <v>Jeseník</v>
      </c>
      <c r="H58" s="8">
        <f>VLOOKUP(A58,'[1]100m'!$A$6:$T$125,14,FALSE)</f>
        <v>21.02</v>
      </c>
      <c r="I58" s="8">
        <f>VLOOKUP(A58,'[1]100m'!$A$6:$T$125,15,FALSE)</f>
        <v>99.99</v>
      </c>
      <c r="J58" s="8">
        <f>VLOOKUP(A58,'[1]100m'!$A$6:$T$125,16,FALSE)</f>
        <v>21.02</v>
      </c>
    </row>
    <row r="59" spans="1:10">
      <c r="A59">
        <v>54</v>
      </c>
      <c r="B59" s="7">
        <f>VLOOKUP(A59,'[1]100m'!$A$6:$T$125,3,FALSE)</f>
        <v>54</v>
      </c>
      <c r="C59" s="7" t="str">
        <f>VLOOKUP(A59,'[1]100m'!$A$6:$T$125,5,FALSE)</f>
        <v/>
      </c>
      <c r="D59" s="7">
        <f>VLOOKUP(A59,'[1]100m'!$A$6:$T$125,7,FALSE)</f>
        <v>23</v>
      </c>
      <c r="E59" s="7">
        <f>VLOOKUP(A59,'[1]100m'!$A$6:$T$125,10,FALSE)</f>
        <v>78</v>
      </c>
      <c r="F59" s="7" t="str">
        <f>VLOOKUP(A59,'[1]100m'!$A$6:$T$125,12,FALSE)</f>
        <v>David KRHOVJÁK</v>
      </c>
      <c r="G59" s="7" t="str">
        <f>VLOOKUP(A59,'[1]100m'!$A$6:$T$125,13,FALSE)</f>
        <v>Frýdek - Místek</v>
      </c>
      <c r="H59" s="8">
        <f>VLOOKUP(A59,'[1]100m'!$A$6:$T$125,14,FALSE)</f>
        <v>21.09</v>
      </c>
      <c r="I59" s="8">
        <f>VLOOKUP(A59,'[1]100m'!$A$6:$T$125,15,FALSE)</f>
        <v>22.21</v>
      </c>
      <c r="J59" s="8">
        <f>VLOOKUP(A59,'[1]100m'!$A$6:$T$125,16,FALSE)</f>
        <v>21.09</v>
      </c>
    </row>
    <row r="60" spans="1:10">
      <c r="A60">
        <v>55</v>
      </c>
      <c r="B60" s="7">
        <f>VLOOKUP(A60,'[1]100m'!$A$6:$T$125,3,FALSE)</f>
        <v>55</v>
      </c>
      <c r="C60" s="7" t="str">
        <f>VLOOKUP(A60,'[1]100m'!$A$6:$T$125,5,FALSE)</f>
        <v/>
      </c>
      <c r="D60" s="7">
        <f>VLOOKUP(A60,'[1]100m'!$A$6:$T$125,7,FALSE)</f>
        <v>24</v>
      </c>
      <c r="E60" s="7">
        <f>VLOOKUP(A60,'[1]100m'!$A$6:$T$125,10,FALSE)</f>
        <v>61</v>
      </c>
      <c r="F60" s="7" t="str">
        <f>VLOOKUP(A60,'[1]100m'!$A$6:$T$125,12,FALSE)</f>
        <v>Michal DRIEMER</v>
      </c>
      <c r="G60" s="7" t="str">
        <f>VLOOKUP(A60,'[1]100m'!$A$6:$T$125,13,FALSE)</f>
        <v>Šumperk</v>
      </c>
      <c r="H60" s="8">
        <f>VLOOKUP(A60,'[1]100m'!$A$6:$T$125,14,FALSE)</f>
        <v>21.1</v>
      </c>
      <c r="I60" s="8">
        <f>VLOOKUP(A60,'[1]100m'!$A$6:$T$125,15,FALSE)</f>
        <v>24.37</v>
      </c>
      <c r="J60" s="8">
        <f>VLOOKUP(A60,'[1]100m'!$A$6:$T$125,16,FALSE)</f>
        <v>21.1</v>
      </c>
    </row>
    <row r="61" spans="1:10">
      <c r="A61">
        <v>56</v>
      </c>
      <c r="B61" s="7">
        <f>VLOOKUP(A61,'[1]100m'!$A$6:$T$125,3,FALSE)</f>
        <v>56</v>
      </c>
      <c r="C61" s="7" t="str">
        <f>VLOOKUP(A61,'[1]100m'!$A$6:$T$125,5,FALSE)</f>
        <v/>
      </c>
      <c r="D61" s="7">
        <f>VLOOKUP(A61,'[1]100m'!$A$6:$T$125,7,FALSE)</f>
        <v>25</v>
      </c>
      <c r="E61" s="7">
        <f>VLOOKUP(A61,'[1]100m'!$A$6:$T$125,10,FALSE)</f>
        <v>76</v>
      </c>
      <c r="F61" s="7" t="str">
        <f>VLOOKUP(A61,'[1]100m'!$A$6:$T$125,12,FALSE)</f>
        <v>Roman VONDRÁČEK</v>
      </c>
      <c r="G61" s="7" t="str">
        <f>VLOOKUP(A61,'[1]100m'!$A$6:$T$125,13,FALSE)</f>
        <v>Frýdek - Místek</v>
      </c>
      <c r="H61" s="8">
        <f>VLOOKUP(A61,'[1]100m'!$A$6:$T$125,14,FALSE)</f>
        <v>21.12</v>
      </c>
      <c r="I61" s="8">
        <f>VLOOKUP(A61,'[1]100m'!$A$6:$T$125,15,FALSE)</f>
        <v>21.24</v>
      </c>
      <c r="J61" s="8">
        <f>VLOOKUP(A61,'[1]100m'!$A$6:$T$125,16,FALSE)</f>
        <v>21.12</v>
      </c>
    </row>
    <row r="62" spans="1:10">
      <c r="A62">
        <v>57</v>
      </c>
      <c r="B62" s="7">
        <f>VLOOKUP(A62,'[1]100m'!$A$6:$T$125,3,FALSE)</f>
        <v>57</v>
      </c>
      <c r="C62" s="7">
        <f>VLOOKUP(A62,'[1]100m'!$A$6:$T$125,5,FALSE)</f>
        <v>25</v>
      </c>
      <c r="D62" s="7" t="str">
        <f>VLOOKUP(A62,'[1]100m'!$A$6:$T$125,7,FALSE)</f>
        <v/>
      </c>
      <c r="E62" s="7">
        <f>VLOOKUP(A62,'[1]100m'!$A$6:$T$125,10,FALSE)</f>
        <v>6</v>
      </c>
      <c r="F62" s="7" t="str">
        <f>VLOOKUP(A62,'[1]100m'!$A$6:$T$125,12,FALSE)</f>
        <v>Jan MICHL-BERNÁRD</v>
      </c>
      <c r="G62" s="7" t="str">
        <f>VLOOKUP(A62,'[1]100m'!$A$6:$T$125,13,FALSE)</f>
        <v>Bruntál</v>
      </c>
      <c r="H62" s="8">
        <f>VLOOKUP(A62,'[1]100m'!$A$6:$T$125,14,FALSE)</f>
        <v>99.99</v>
      </c>
      <c r="I62" s="8">
        <f>VLOOKUP(A62,'[1]100m'!$A$6:$T$125,15,FALSE)</f>
        <v>21.27</v>
      </c>
      <c r="J62" s="8">
        <f>VLOOKUP(A62,'[1]100m'!$A$6:$T$125,16,FALSE)</f>
        <v>21.27</v>
      </c>
    </row>
    <row r="63" spans="1:10">
      <c r="A63">
        <v>58</v>
      </c>
      <c r="B63" s="7">
        <f>VLOOKUP(A63,'[1]100m'!$A$6:$T$125,3,FALSE)</f>
        <v>58</v>
      </c>
      <c r="C63" s="7" t="str">
        <f>VLOOKUP(A63,'[1]100m'!$A$6:$T$125,5,FALSE)</f>
        <v/>
      </c>
      <c r="D63" s="7">
        <f>VLOOKUP(A63,'[1]100m'!$A$6:$T$125,7,FALSE)</f>
        <v>26</v>
      </c>
      <c r="E63" s="7">
        <f>VLOOKUP(A63,'[1]100m'!$A$6:$T$125,10,FALSE)</f>
        <v>71</v>
      </c>
      <c r="F63" s="7" t="str">
        <f>VLOOKUP(A63,'[1]100m'!$A$6:$T$125,12,FALSE)</f>
        <v>Jiří HRČEK</v>
      </c>
      <c r="G63" s="7" t="str">
        <f>VLOOKUP(A63,'[1]100m'!$A$6:$T$125,13,FALSE)</f>
        <v>Frýdek - Místek</v>
      </c>
      <c r="H63" s="8">
        <f>VLOOKUP(A63,'[1]100m'!$A$6:$T$125,14,FALSE)</f>
        <v>21.28</v>
      </c>
      <c r="I63" s="8">
        <f>VLOOKUP(A63,'[1]100m'!$A$6:$T$125,15,FALSE)</f>
        <v>99.99</v>
      </c>
      <c r="J63" s="8">
        <f>VLOOKUP(A63,'[1]100m'!$A$6:$T$125,16,FALSE)</f>
        <v>21.28</v>
      </c>
    </row>
    <row r="64" spans="1:10">
      <c r="A64">
        <v>59</v>
      </c>
      <c r="B64" s="7">
        <f>VLOOKUP(A64,'[1]100m'!$A$6:$T$125,3,FALSE)</f>
        <v>59</v>
      </c>
      <c r="C64" s="7">
        <f>VLOOKUP(A64,'[1]100m'!$A$6:$T$125,5,FALSE)</f>
        <v>26</v>
      </c>
      <c r="D64" s="7" t="str">
        <f>VLOOKUP(A64,'[1]100m'!$A$6:$T$125,7,FALSE)</f>
        <v/>
      </c>
      <c r="E64" s="7">
        <f>VLOOKUP(A64,'[1]100m'!$A$6:$T$125,10,FALSE)</f>
        <v>116</v>
      </c>
      <c r="F64" s="7" t="str">
        <f>VLOOKUP(A64,'[1]100m'!$A$6:$T$125,12,FALSE)</f>
        <v>Lukáš JELŠÍK</v>
      </c>
      <c r="G64" s="7" t="str">
        <f>VLOOKUP(A64,'[1]100m'!$A$6:$T$125,13,FALSE)</f>
        <v>Nový Jičín</v>
      </c>
      <c r="H64" s="8">
        <f>VLOOKUP(A64,'[1]100m'!$A$6:$T$125,14,FALSE)</f>
        <v>22.16</v>
      </c>
      <c r="I64" s="8">
        <f>VLOOKUP(A64,'[1]100m'!$A$6:$T$125,15,FALSE)</f>
        <v>21.34</v>
      </c>
      <c r="J64" s="8">
        <f>VLOOKUP(A64,'[1]100m'!$A$6:$T$125,16,FALSE)</f>
        <v>21.34</v>
      </c>
    </row>
    <row r="65" spans="1:10">
      <c r="A65">
        <v>60</v>
      </c>
      <c r="B65" s="7">
        <f>VLOOKUP(A65,'[1]100m'!$A$6:$T$125,3,FALSE)</f>
        <v>60</v>
      </c>
      <c r="C65" s="7" t="str">
        <f>VLOOKUP(A65,'[1]100m'!$A$6:$T$125,5,FALSE)</f>
        <v/>
      </c>
      <c r="D65" s="7">
        <f>VLOOKUP(A65,'[1]100m'!$A$6:$T$125,7,FALSE)</f>
        <v>27</v>
      </c>
      <c r="E65" s="7">
        <f>VLOOKUP(A65,'[1]100m'!$A$6:$T$125,10,FALSE)</f>
        <v>14</v>
      </c>
      <c r="F65" s="7" t="str">
        <f>VLOOKUP(A65,'[1]100m'!$A$6:$T$125,12,FALSE)</f>
        <v>Pavel ŠTASTNÝ</v>
      </c>
      <c r="G65" s="7" t="str">
        <f>VLOOKUP(A65,'[1]100m'!$A$6:$T$125,13,FALSE)</f>
        <v>Jeseník</v>
      </c>
      <c r="H65" s="8">
        <f>VLOOKUP(A65,'[1]100m'!$A$6:$T$125,14,FALSE)</f>
        <v>21.4</v>
      </c>
      <c r="I65" s="8">
        <f>VLOOKUP(A65,'[1]100m'!$A$6:$T$125,15,FALSE)</f>
        <v>99.99</v>
      </c>
      <c r="J65" s="8">
        <f>VLOOKUP(A65,'[1]100m'!$A$6:$T$125,16,FALSE)</f>
        <v>21.4</v>
      </c>
    </row>
    <row r="66" spans="1:10">
      <c r="A66">
        <v>61</v>
      </c>
      <c r="B66" s="7">
        <f>VLOOKUP(A66,'[1]100m'!$A$6:$T$125,3,FALSE)</f>
        <v>61</v>
      </c>
      <c r="C66" s="7">
        <f>VLOOKUP(A66,'[1]100m'!$A$6:$T$125,5,FALSE)</f>
        <v>27</v>
      </c>
      <c r="D66" s="7" t="str">
        <f>VLOOKUP(A66,'[1]100m'!$A$6:$T$125,7,FALSE)</f>
        <v/>
      </c>
      <c r="E66" s="7">
        <f>VLOOKUP(A66,'[1]100m'!$A$6:$T$125,10,FALSE)</f>
        <v>115</v>
      </c>
      <c r="F66" s="7" t="str">
        <f>VLOOKUP(A66,'[1]100m'!$A$6:$T$125,12,FALSE)</f>
        <v>Pavel ŽÍDEK</v>
      </c>
      <c r="G66" s="7" t="str">
        <f>VLOOKUP(A66,'[1]100m'!$A$6:$T$125,13,FALSE)</f>
        <v>Nový Jičín</v>
      </c>
      <c r="H66" s="8">
        <f>VLOOKUP(A66,'[1]100m'!$A$6:$T$125,14,FALSE)</f>
        <v>21.46</v>
      </c>
      <c r="I66" s="8">
        <f>VLOOKUP(A66,'[1]100m'!$A$6:$T$125,15,FALSE)</f>
        <v>22.73</v>
      </c>
      <c r="J66" s="8">
        <f>VLOOKUP(A66,'[1]100m'!$A$6:$T$125,16,FALSE)</f>
        <v>21.46</v>
      </c>
    </row>
    <row r="67" spans="1:10">
      <c r="A67">
        <v>62</v>
      </c>
      <c r="B67" s="7">
        <f>VLOOKUP(A67,'[1]100m'!$A$6:$T$125,3,FALSE)</f>
        <v>62</v>
      </c>
      <c r="C67" s="7" t="str">
        <f>VLOOKUP(A67,'[1]100m'!$A$6:$T$125,5,FALSE)</f>
        <v/>
      </c>
      <c r="D67" s="7">
        <f>VLOOKUP(A67,'[1]100m'!$A$6:$T$125,7,FALSE)</f>
        <v>28</v>
      </c>
      <c r="E67" s="7">
        <f>VLOOKUP(A67,'[1]100m'!$A$6:$T$125,10,FALSE)</f>
        <v>72</v>
      </c>
      <c r="F67" s="7" t="str">
        <f>VLOOKUP(A67,'[1]100m'!$A$6:$T$125,12,FALSE)</f>
        <v>Jiří MECHL</v>
      </c>
      <c r="G67" s="7" t="str">
        <f>VLOOKUP(A67,'[1]100m'!$A$6:$T$125,13,FALSE)</f>
        <v>Frýdek - Místek</v>
      </c>
      <c r="H67" s="8">
        <f>VLOOKUP(A67,'[1]100m'!$A$6:$T$125,14,FALSE)</f>
        <v>99.99</v>
      </c>
      <c r="I67" s="8">
        <f>VLOOKUP(A67,'[1]100m'!$A$6:$T$125,15,FALSE)</f>
        <v>21.54</v>
      </c>
      <c r="J67" s="8">
        <f>VLOOKUP(A67,'[1]100m'!$A$6:$T$125,16,FALSE)</f>
        <v>21.54</v>
      </c>
    </row>
    <row r="68" spans="1:10">
      <c r="A68">
        <v>63</v>
      </c>
      <c r="B68" s="7">
        <f>VLOOKUP(A68,'[1]100m'!$A$6:$T$125,3,FALSE)</f>
        <v>63</v>
      </c>
      <c r="C68" s="7">
        <f>VLOOKUP(A68,'[1]100m'!$A$6:$T$125,5,FALSE)</f>
        <v>28</v>
      </c>
      <c r="D68" s="7" t="str">
        <f>VLOOKUP(A68,'[1]100m'!$A$6:$T$125,7,FALSE)</f>
        <v/>
      </c>
      <c r="E68" s="7">
        <f>VLOOKUP(A68,'[1]100m'!$A$6:$T$125,10,FALSE)</f>
        <v>114</v>
      </c>
      <c r="F68" s="7" t="str">
        <f>VLOOKUP(A68,'[1]100m'!$A$6:$T$125,12,FALSE)</f>
        <v>Pavel KROUPA</v>
      </c>
      <c r="G68" s="7" t="str">
        <f>VLOOKUP(A68,'[1]100m'!$A$6:$T$125,13,FALSE)</f>
        <v>Nový Jičín</v>
      </c>
      <c r="H68" s="8">
        <f>VLOOKUP(A68,'[1]100m'!$A$6:$T$125,14,FALSE)</f>
        <v>21.56</v>
      </c>
      <c r="I68" s="8">
        <f>VLOOKUP(A68,'[1]100m'!$A$6:$T$125,15,FALSE)</f>
        <v>99.99</v>
      </c>
      <c r="J68" s="8">
        <f>VLOOKUP(A68,'[1]100m'!$A$6:$T$125,16,FALSE)</f>
        <v>21.56</v>
      </c>
    </row>
    <row r="69" spans="1:10">
      <c r="A69">
        <v>64</v>
      </c>
      <c r="B69" s="7">
        <f>VLOOKUP(A69,'[1]100m'!$A$6:$T$125,3,FALSE)</f>
        <v>64</v>
      </c>
      <c r="C69" s="7" t="str">
        <f>VLOOKUP(A69,'[1]100m'!$A$6:$T$125,5,FALSE)</f>
        <v/>
      </c>
      <c r="D69" s="7">
        <f>VLOOKUP(A69,'[1]100m'!$A$6:$T$125,7,FALSE)</f>
        <v>29</v>
      </c>
      <c r="E69" s="7">
        <f>VLOOKUP(A69,'[1]100m'!$A$6:$T$125,10,FALSE)</f>
        <v>77</v>
      </c>
      <c r="F69" s="7" t="str">
        <f>VLOOKUP(A69,'[1]100m'!$A$6:$T$125,12,FALSE)</f>
        <v>Pavel VONDRÁČEK</v>
      </c>
      <c r="G69" s="7" t="str">
        <f>VLOOKUP(A69,'[1]100m'!$A$6:$T$125,13,FALSE)</f>
        <v>Frýdek - Místek</v>
      </c>
      <c r="H69" s="8">
        <f>VLOOKUP(A69,'[1]100m'!$A$6:$T$125,14,FALSE)</f>
        <v>21.61</v>
      </c>
      <c r="I69" s="8">
        <f>VLOOKUP(A69,'[1]100m'!$A$6:$T$125,15,FALSE)</f>
        <v>22.22</v>
      </c>
      <c r="J69" s="8">
        <f>VLOOKUP(A69,'[1]100m'!$A$6:$T$125,16,FALSE)</f>
        <v>21.61</v>
      </c>
    </row>
    <row r="70" spans="1:10">
      <c r="A70">
        <v>65</v>
      </c>
      <c r="B70" s="7">
        <f>VLOOKUP(A70,'[1]100m'!$A$6:$T$125,3,FALSE)</f>
        <v>65</v>
      </c>
      <c r="C70" s="7">
        <f>VLOOKUP(A70,'[1]100m'!$A$6:$T$125,5,FALSE)</f>
        <v>29</v>
      </c>
      <c r="D70" s="7" t="str">
        <f>VLOOKUP(A70,'[1]100m'!$A$6:$T$125,7,FALSE)</f>
        <v/>
      </c>
      <c r="E70" s="7">
        <f>VLOOKUP(A70,'[1]100m'!$A$6:$T$125,10,FALSE)</f>
        <v>28</v>
      </c>
      <c r="F70" s="7" t="str">
        <f>VLOOKUP(A70,'[1]100m'!$A$6:$T$125,12,FALSE)</f>
        <v>Vojtěch FEHER</v>
      </c>
      <c r="G70" s="7" t="str">
        <f>VLOOKUP(A70,'[1]100m'!$A$6:$T$125,13,FALSE)</f>
        <v>Opava</v>
      </c>
      <c r="H70" s="8">
        <f>VLOOKUP(A70,'[1]100m'!$A$6:$T$125,14,FALSE)</f>
        <v>21.62</v>
      </c>
      <c r="I70" s="8">
        <f>VLOOKUP(A70,'[1]100m'!$A$6:$T$125,15,FALSE)</f>
        <v>99.99</v>
      </c>
      <c r="J70" s="8">
        <f>VLOOKUP(A70,'[1]100m'!$A$6:$T$125,16,FALSE)</f>
        <v>21.62</v>
      </c>
    </row>
    <row r="71" spans="1:10">
      <c r="A71">
        <v>66</v>
      </c>
      <c r="B71" s="7">
        <f>VLOOKUP(A71,'[1]100m'!$A$6:$T$125,3,FALSE)</f>
        <v>66</v>
      </c>
      <c r="C71" s="7" t="str">
        <f>VLOOKUP(A71,'[1]100m'!$A$6:$T$125,5,FALSE)</f>
        <v/>
      </c>
      <c r="D71" s="7">
        <f>VLOOKUP(A71,'[1]100m'!$A$6:$T$125,7,FALSE)</f>
        <v>30</v>
      </c>
      <c r="E71" s="7">
        <f>VLOOKUP(A71,'[1]100m'!$A$6:$T$125,10,FALSE)</f>
        <v>85</v>
      </c>
      <c r="F71" s="7" t="str">
        <f>VLOOKUP(A71,'[1]100m'!$A$6:$T$125,12,FALSE)</f>
        <v>Marek BIA</v>
      </c>
      <c r="G71" s="7" t="str">
        <f>VLOOKUP(A71,'[1]100m'!$A$6:$T$125,13,FALSE)</f>
        <v>Přerov</v>
      </c>
      <c r="H71" s="8">
        <f>VLOOKUP(A71,'[1]100m'!$A$6:$T$125,14,FALSE)</f>
        <v>99.99</v>
      </c>
      <c r="I71" s="8">
        <f>VLOOKUP(A71,'[1]100m'!$A$6:$T$125,15,FALSE)</f>
        <v>21.97</v>
      </c>
      <c r="J71" s="8">
        <f>VLOOKUP(A71,'[1]100m'!$A$6:$T$125,16,FALSE)</f>
        <v>21.97</v>
      </c>
    </row>
    <row r="72" spans="1:10">
      <c r="A72">
        <v>67</v>
      </c>
      <c r="B72" s="7">
        <f>VLOOKUP(A72,'[1]100m'!$A$6:$T$125,3,FALSE)</f>
        <v>67</v>
      </c>
      <c r="C72" s="7">
        <f>VLOOKUP(A72,'[1]100m'!$A$6:$T$125,5,FALSE)</f>
        <v>30</v>
      </c>
      <c r="D72" s="7" t="str">
        <f>VLOOKUP(A72,'[1]100m'!$A$6:$T$125,7,FALSE)</f>
        <v/>
      </c>
      <c r="E72" s="7">
        <f>VLOOKUP(A72,'[1]100m'!$A$6:$T$125,10,FALSE)</f>
        <v>9</v>
      </c>
      <c r="F72" s="7" t="str">
        <f>VLOOKUP(A72,'[1]100m'!$A$6:$T$125,12,FALSE)</f>
        <v>Roman ŠIMEK</v>
      </c>
      <c r="G72" s="7" t="str">
        <f>VLOOKUP(A72,'[1]100m'!$A$6:$T$125,13,FALSE)</f>
        <v>Bruntál</v>
      </c>
      <c r="H72" s="8">
        <f>VLOOKUP(A72,'[1]100m'!$A$6:$T$125,14,FALSE)</f>
        <v>22.14</v>
      </c>
      <c r="I72" s="8">
        <f>VLOOKUP(A72,'[1]100m'!$A$6:$T$125,15,FALSE)</f>
        <v>99.99</v>
      </c>
      <c r="J72" s="8">
        <f>VLOOKUP(A72,'[1]100m'!$A$6:$T$125,16,FALSE)</f>
        <v>22.14</v>
      </c>
    </row>
    <row r="73" spans="1:10">
      <c r="A73">
        <v>68</v>
      </c>
      <c r="B73" s="7">
        <f>VLOOKUP(A73,'[1]100m'!$A$6:$T$125,3,FALSE)</f>
        <v>68</v>
      </c>
      <c r="C73" s="7" t="str">
        <f>VLOOKUP(A73,'[1]100m'!$A$6:$T$125,5,FALSE)</f>
        <v/>
      </c>
      <c r="D73" s="7">
        <f>VLOOKUP(A73,'[1]100m'!$A$6:$T$125,7,FALSE)</f>
        <v>31</v>
      </c>
      <c r="E73" s="7">
        <f>VLOOKUP(A73,'[1]100m'!$A$6:$T$125,10,FALSE)</f>
        <v>62</v>
      </c>
      <c r="F73" s="7" t="str">
        <f>VLOOKUP(A73,'[1]100m'!$A$6:$T$125,12,FALSE)</f>
        <v>Jiří HEISER</v>
      </c>
      <c r="G73" s="7" t="str">
        <f>VLOOKUP(A73,'[1]100m'!$A$6:$T$125,13,FALSE)</f>
        <v>Šumperk</v>
      </c>
      <c r="H73" s="8">
        <f>VLOOKUP(A73,'[1]100m'!$A$6:$T$125,14,FALSE)</f>
        <v>24.5</v>
      </c>
      <c r="I73" s="8">
        <f>VLOOKUP(A73,'[1]100m'!$A$6:$T$125,15,FALSE)</f>
        <v>22.21</v>
      </c>
      <c r="J73" s="8">
        <f>VLOOKUP(A73,'[1]100m'!$A$6:$T$125,16,FALSE)</f>
        <v>22.21</v>
      </c>
    </row>
    <row r="74" spans="1:10">
      <c r="A74">
        <v>69</v>
      </c>
      <c r="B74" s="7">
        <f>VLOOKUP(A74,'[1]100m'!$A$6:$T$125,3,FALSE)</f>
        <v>69</v>
      </c>
      <c r="C74" s="7">
        <f>VLOOKUP(A74,'[1]100m'!$A$6:$T$125,5,FALSE)</f>
        <v>31</v>
      </c>
      <c r="D74" s="7" t="str">
        <f>VLOOKUP(A74,'[1]100m'!$A$6:$T$125,7,FALSE)</f>
        <v/>
      </c>
      <c r="E74" s="7">
        <f>VLOOKUP(A74,'[1]100m'!$A$6:$T$125,10,FALSE)</f>
        <v>24</v>
      </c>
      <c r="F74" s="7" t="str">
        <f>VLOOKUP(A74,'[1]100m'!$A$6:$T$125,12,FALSE)</f>
        <v>Jan ČERNÝ</v>
      </c>
      <c r="G74" s="7" t="str">
        <f>VLOOKUP(A74,'[1]100m'!$A$6:$T$125,13,FALSE)</f>
        <v>Opava</v>
      </c>
      <c r="H74" s="8">
        <f>VLOOKUP(A74,'[1]100m'!$A$6:$T$125,14,FALSE)</f>
        <v>22.95</v>
      </c>
      <c r="I74" s="8">
        <f>VLOOKUP(A74,'[1]100m'!$A$6:$T$125,15,FALSE)</f>
        <v>22.51</v>
      </c>
      <c r="J74" s="8">
        <f>VLOOKUP(A74,'[1]100m'!$A$6:$T$125,16,FALSE)</f>
        <v>22.51</v>
      </c>
    </row>
    <row r="75" spans="1:10">
      <c r="A75">
        <v>70</v>
      </c>
      <c r="B75" s="7">
        <f>VLOOKUP(A75,'[1]100m'!$A$6:$T$125,3,FALSE)</f>
        <v>70</v>
      </c>
      <c r="C75" s="7" t="str">
        <f>VLOOKUP(A75,'[1]100m'!$A$6:$T$125,5,FALSE)</f>
        <v/>
      </c>
      <c r="D75" s="7">
        <f>VLOOKUP(A75,'[1]100m'!$A$6:$T$125,7,FALSE)</f>
        <v>32</v>
      </c>
      <c r="E75" s="7">
        <f>VLOOKUP(A75,'[1]100m'!$A$6:$T$125,10,FALSE)</f>
        <v>33</v>
      </c>
      <c r="F75" s="7" t="str">
        <f>VLOOKUP(A75,'[1]100m'!$A$6:$T$125,12,FALSE)</f>
        <v>Jiří POKOVBA</v>
      </c>
      <c r="G75" s="7" t="str">
        <f>VLOOKUP(A75,'[1]100m'!$A$6:$T$125,13,FALSE)</f>
        <v>Prostějov</v>
      </c>
      <c r="H75" s="8">
        <f>VLOOKUP(A75,'[1]100m'!$A$6:$T$125,14,FALSE)</f>
        <v>22.67</v>
      </c>
      <c r="I75" s="8">
        <f>VLOOKUP(A75,'[1]100m'!$A$6:$T$125,15,FALSE)</f>
        <v>99.99</v>
      </c>
      <c r="J75" s="8">
        <f>VLOOKUP(A75,'[1]100m'!$A$6:$T$125,16,FALSE)</f>
        <v>22.67</v>
      </c>
    </row>
    <row r="76" spans="1:10">
      <c r="A76">
        <v>71</v>
      </c>
      <c r="B76" s="7">
        <f>VLOOKUP(A76,'[1]100m'!$A$6:$T$125,3,FALSE)</f>
        <v>71</v>
      </c>
      <c r="C76" s="7">
        <f>VLOOKUP(A76,'[1]100m'!$A$6:$T$125,5,FALSE)</f>
        <v>32</v>
      </c>
      <c r="D76" s="7" t="str">
        <f>VLOOKUP(A76,'[1]100m'!$A$6:$T$125,7,FALSE)</f>
        <v/>
      </c>
      <c r="E76" s="7">
        <f>VLOOKUP(A76,'[1]100m'!$A$6:$T$125,10,FALSE)</f>
        <v>120</v>
      </c>
      <c r="F76" s="7" t="str">
        <f>VLOOKUP(A76,'[1]100m'!$A$6:$T$125,12,FALSE)</f>
        <v>Petr VELIČKA</v>
      </c>
      <c r="G76" s="7" t="str">
        <f>VLOOKUP(A76,'[1]100m'!$A$6:$T$125,13,FALSE)</f>
        <v>Nový Jičín</v>
      </c>
      <c r="H76" s="8">
        <f>VLOOKUP(A76,'[1]100m'!$A$6:$T$125,14,FALSE)</f>
        <v>24</v>
      </c>
      <c r="I76" s="8">
        <f>VLOOKUP(A76,'[1]100m'!$A$6:$T$125,15,FALSE)</f>
        <v>23.06</v>
      </c>
      <c r="J76" s="8">
        <f>VLOOKUP(A76,'[1]100m'!$A$6:$T$125,16,FALSE)</f>
        <v>23.06</v>
      </c>
    </row>
    <row r="77" spans="1:10">
      <c r="A77">
        <v>72</v>
      </c>
      <c r="B77" s="7">
        <f>VLOOKUP(A77,'[1]100m'!$A$6:$T$125,3,FALSE)</f>
        <v>72</v>
      </c>
      <c r="C77" s="7">
        <f>VLOOKUP(A77,'[1]100m'!$A$6:$T$125,5,FALSE)</f>
        <v>33</v>
      </c>
      <c r="D77" s="7" t="str">
        <f>VLOOKUP(A77,'[1]100m'!$A$6:$T$125,7,FALSE)</f>
        <v/>
      </c>
      <c r="E77" s="7">
        <f>VLOOKUP(A77,'[1]100m'!$A$6:$T$125,10,FALSE)</f>
        <v>8</v>
      </c>
      <c r="F77" s="7" t="str">
        <f>VLOOKUP(A77,'[1]100m'!$A$6:$T$125,12,FALSE)</f>
        <v>Květoslav SMRŽ</v>
      </c>
      <c r="G77" s="7" t="str">
        <f>VLOOKUP(A77,'[1]100m'!$A$6:$T$125,13,FALSE)</f>
        <v>Bruntál</v>
      </c>
      <c r="H77" s="8">
        <f>VLOOKUP(A77,'[1]100m'!$A$6:$T$125,14,FALSE)</f>
        <v>24.58</v>
      </c>
      <c r="I77" s="8">
        <f>VLOOKUP(A77,'[1]100m'!$A$6:$T$125,15,FALSE)</f>
        <v>23.32</v>
      </c>
      <c r="J77" s="8">
        <f>VLOOKUP(A77,'[1]100m'!$A$6:$T$125,16,FALSE)</f>
        <v>23.32</v>
      </c>
    </row>
    <row r="78" spans="1:10">
      <c r="A78">
        <v>73</v>
      </c>
      <c r="B78" s="7">
        <f>VLOOKUP(A78,'[1]100m'!$A$6:$T$125,3,FALSE)</f>
        <v>73</v>
      </c>
      <c r="C78" s="7" t="str">
        <f>VLOOKUP(A78,'[1]100m'!$A$6:$T$125,5,FALSE)</f>
        <v/>
      </c>
      <c r="D78" s="7">
        <f>VLOOKUP(A78,'[1]100m'!$A$6:$T$125,7,FALSE)</f>
        <v>33</v>
      </c>
      <c r="E78" s="7">
        <f>VLOOKUP(A78,'[1]100m'!$A$6:$T$125,10,FALSE)</f>
        <v>65</v>
      </c>
      <c r="F78" s="7" t="str">
        <f>VLOOKUP(A78,'[1]100m'!$A$6:$T$125,12,FALSE)</f>
        <v>Ladislav HAUK</v>
      </c>
      <c r="G78" s="7" t="str">
        <f>VLOOKUP(A78,'[1]100m'!$A$6:$T$125,13,FALSE)</f>
        <v>Šumperk</v>
      </c>
      <c r="H78" s="8">
        <f>VLOOKUP(A78,'[1]100m'!$A$6:$T$125,14,FALSE)</f>
        <v>99.99</v>
      </c>
      <c r="I78" s="8">
        <f>VLOOKUP(A78,'[1]100m'!$A$6:$T$125,15,FALSE)</f>
        <v>23.64</v>
      </c>
      <c r="J78" s="8">
        <f>VLOOKUP(A78,'[1]100m'!$A$6:$T$125,16,FALSE)</f>
        <v>23.64</v>
      </c>
    </row>
    <row r="79" spans="1:10">
      <c r="A79">
        <v>74</v>
      </c>
      <c r="B79" s="7">
        <f>VLOOKUP(A79,'[1]100m'!$A$6:$T$125,3,FALSE)</f>
        <v>74</v>
      </c>
      <c r="C79" s="7" t="str">
        <f>VLOOKUP(A79,'[1]100m'!$A$6:$T$125,5,FALSE)</f>
        <v/>
      </c>
      <c r="D79" s="7">
        <f>VLOOKUP(A79,'[1]100m'!$A$6:$T$125,7,FALSE)</f>
        <v>34</v>
      </c>
      <c r="E79" s="7">
        <f>VLOOKUP(A79,'[1]100m'!$A$6:$T$125,10,FALSE)</f>
        <v>75</v>
      </c>
      <c r="F79" s="7" t="str">
        <f>VLOOKUP(A79,'[1]100m'!$A$6:$T$125,12,FALSE)</f>
        <v>Petr ČEČOTKA</v>
      </c>
      <c r="G79" s="7" t="str">
        <f>VLOOKUP(A79,'[1]100m'!$A$6:$T$125,13,FALSE)</f>
        <v>Frýdek - Místek</v>
      </c>
      <c r="H79" s="8">
        <f>VLOOKUP(A79,'[1]100m'!$A$6:$T$125,14,FALSE)</f>
        <v>23.67</v>
      </c>
      <c r="I79" s="8">
        <f>VLOOKUP(A79,'[1]100m'!$A$6:$T$125,15,FALSE)</f>
        <v>99.99</v>
      </c>
      <c r="J79" s="8">
        <f>VLOOKUP(A79,'[1]100m'!$A$6:$T$125,16,FALSE)</f>
        <v>23.67</v>
      </c>
    </row>
    <row r="80" spans="1:10">
      <c r="A80">
        <v>75</v>
      </c>
      <c r="B80" s="7">
        <f>VLOOKUP(A80,'[1]100m'!$A$6:$T$125,3,FALSE)</f>
        <v>75</v>
      </c>
      <c r="C80" s="7" t="str">
        <f>VLOOKUP(A80,'[1]100m'!$A$6:$T$125,5,FALSE)</f>
        <v/>
      </c>
      <c r="D80" s="7">
        <f>VLOOKUP(A80,'[1]100m'!$A$6:$T$125,7,FALSE)</f>
        <v>35</v>
      </c>
      <c r="E80" s="7">
        <f>VLOOKUP(A80,'[1]100m'!$A$6:$T$125,10,FALSE)</f>
        <v>16</v>
      </c>
      <c r="F80" s="7" t="str">
        <f>VLOOKUP(A80,'[1]100m'!$A$6:$T$125,12,FALSE)</f>
        <v>Michal KUŽÍLEK</v>
      </c>
      <c r="G80" s="7" t="str">
        <f>VLOOKUP(A80,'[1]100m'!$A$6:$T$125,13,FALSE)</f>
        <v>Jeseník</v>
      </c>
      <c r="H80" s="8">
        <f>VLOOKUP(A80,'[1]100m'!$A$6:$T$125,14,FALSE)</f>
        <v>23.69</v>
      </c>
      <c r="I80" s="8">
        <f>VLOOKUP(A80,'[1]100m'!$A$6:$T$125,15,FALSE)</f>
        <v>99.99</v>
      </c>
      <c r="J80" s="8">
        <f>VLOOKUP(A80,'[1]100m'!$A$6:$T$125,16,FALSE)</f>
        <v>23.69</v>
      </c>
    </row>
    <row r="81" spans="1:10">
      <c r="A81">
        <v>76</v>
      </c>
      <c r="B81" s="7">
        <f>VLOOKUP(A81,'[1]100m'!$A$6:$T$125,3,FALSE)</f>
        <v>76</v>
      </c>
      <c r="C81" s="7">
        <f>VLOOKUP(A81,'[1]100m'!$A$6:$T$125,5,FALSE)</f>
        <v>34</v>
      </c>
      <c r="D81" s="7" t="str">
        <f>VLOOKUP(A81,'[1]100m'!$A$6:$T$125,7,FALSE)</f>
        <v/>
      </c>
      <c r="E81" s="7">
        <f>VLOOKUP(A81,'[1]100m'!$A$6:$T$125,10,FALSE)</f>
        <v>2</v>
      </c>
      <c r="F81" s="7" t="str">
        <f>VLOOKUP(A81,'[1]100m'!$A$6:$T$125,12,FALSE)</f>
        <v>Jaromír DEMJANOVIČ</v>
      </c>
      <c r="G81" s="7" t="str">
        <f>VLOOKUP(A81,'[1]100m'!$A$6:$T$125,13,FALSE)</f>
        <v>Bruntál</v>
      </c>
      <c r="H81" s="8">
        <f>VLOOKUP(A81,'[1]100m'!$A$6:$T$125,14,FALSE)</f>
        <v>99.99</v>
      </c>
      <c r="I81" s="8">
        <f>VLOOKUP(A81,'[1]100m'!$A$6:$T$125,15,FALSE)</f>
        <v>23.7</v>
      </c>
      <c r="J81" s="8">
        <f>VLOOKUP(A81,'[1]100m'!$A$6:$T$125,16,FALSE)</f>
        <v>23.7</v>
      </c>
    </row>
    <row r="82" spans="1:10">
      <c r="A82">
        <v>77</v>
      </c>
      <c r="B82" s="7">
        <f>VLOOKUP(A82,'[1]100m'!$A$6:$T$125,3,FALSE)</f>
        <v>77</v>
      </c>
      <c r="C82" s="7">
        <f>VLOOKUP(A82,'[1]100m'!$A$6:$T$125,5,FALSE)</f>
        <v>35</v>
      </c>
      <c r="D82" s="7" t="str">
        <f>VLOOKUP(A82,'[1]100m'!$A$6:$T$125,7,FALSE)</f>
        <v/>
      </c>
      <c r="E82" s="7">
        <f>VLOOKUP(A82,'[1]100m'!$A$6:$T$125,10,FALSE)</f>
        <v>5</v>
      </c>
      <c r="F82" s="7" t="str">
        <f>VLOOKUP(A82,'[1]100m'!$A$6:$T$125,12,FALSE)</f>
        <v>Pavel VITÁSEK</v>
      </c>
      <c r="G82" s="7" t="str">
        <f>VLOOKUP(A82,'[1]100m'!$A$6:$T$125,13,FALSE)</f>
        <v>Bruntál</v>
      </c>
      <c r="H82" s="8">
        <f>VLOOKUP(A82,'[1]100m'!$A$6:$T$125,14,FALSE)</f>
        <v>23.89</v>
      </c>
      <c r="I82" s="8">
        <f>VLOOKUP(A82,'[1]100m'!$A$6:$T$125,15,FALSE)</f>
        <v>99.99</v>
      </c>
      <c r="J82" s="8">
        <f>VLOOKUP(A82,'[1]100m'!$A$6:$T$125,16,FALSE)</f>
        <v>23.89</v>
      </c>
    </row>
    <row r="83" spans="1:10">
      <c r="A83">
        <v>78</v>
      </c>
      <c r="B83" s="7">
        <f>VLOOKUP(A83,'[1]100m'!$A$6:$T$125,3,FALSE)</f>
        <v>78</v>
      </c>
      <c r="C83" s="7" t="str">
        <f>VLOOKUP(A83,'[1]100m'!$A$6:$T$125,5,FALSE)</f>
        <v/>
      </c>
      <c r="D83" s="7">
        <f>VLOOKUP(A83,'[1]100m'!$A$6:$T$125,7,FALSE)</f>
        <v>36</v>
      </c>
      <c r="E83" s="7">
        <f>VLOOKUP(A83,'[1]100m'!$A$6:$T$125,10,FALSE)</f>
        <v>63</v>
      </c>
      <c r="F83" s="7" t="str">
        <f>VLOOKUP(A83,'[1]100m'!$A$6:$T$125,12,FALSE)</f>
        <v>Jiří PAVLŮ</v>
      </c>
      <c r="G83" s="7" t="str">
        <f>VLOOKUP(A83,'[1]100m'!$A$6:$T$125,13,FALSE)</f>
        <v>Šumperk</v>
      </c>
      <c r="H83" s="8">
        <f>VLOOKUP(A83,'[1]100m'!$A$6:$T$125,14,FALSE)</f>
        <v>24.86</v>
      </c>
      <c r="I83" s="8">
        <f>VLOOKUP(A83,'[1]100m'!$A$6:$T$125,15,FALSE)</f>
        <v>99.99</v>
      </c>
      <c r="J83" s="8">
        <f>VLOOKUP(A83,'[1]100m'!$A$6:$T$125,16,FALSE)</f>
        <v>24.86</v>
      </c>
    </row>
    <row r="84" spans="1:10">
      <c r="A84">
        <v>79</v>
      </c>
      <c r="B84" s="7">
        <f>VLOOKUP(A84,'[1]100m'!$A$6:$T$125,3,FALSE)</f>
        <v>79</v>
      </c>
      <c r="C84" s="7" t="str">
        <f>VLOOKUP(A84,'[1]100m'!$A$6:$T$125,5,FALSE)</f>
        <v/>
      </c>
      <c r="D84" s="7">
        <f>VLOOKUP(A84,'[1]100m'!$A$6:$T$125,7,FALSE)</f>
        <v>37</v>
      </c>
      <c r="E84" s="7">
        <f>VLOOKUP(A84,'[1]100m'!$A$6:$T$125,10,FALSE)</f>
        <v>17</v>
      </c>
      <c r="F84" s="7" t="str">
        <f>VLOOKUP(A84,'[1]100m'!$A$6:$T$125,12,FALSE)</f>
        <v>Martin DISTLER</v>
      </c>
      <c r="G84" s="7" t="str">
        <f>VLOOKUP(A84,'[1]100m'!$A$6:$T$125,13,FALSE)</f>
        <v>Jeseník</v>
      </c>
      <c r="H84" s="8">
        <f>VLOOKUP(A84,'[1]100m'!$A$6:$T$125,14,FALSE)</f>
        <v>25.1</v>
      </c>
      <c r="I84" s="8">
        <f>VLOOKUP(A84,'[1]100m'!$A$6:$T$125,15,FALSE)</f>
        <v>99.99</v>
      </c>
      <c r="J84" s="8">
        <f>VLOOKUP(A84,'[1]100m'!$A$6:$T$125,16,FALSE)</f>
        <v>25.1</v>
      </c>
    </row>
    <row r="85" spans="1:10">
      <c r="A85">
        <v>80</v>
      </c>
      <c r="B85" s="7">
        <f>VLOOKUP(A85,'[1]100m'!$A$6:$T$125,3,FALSE)</f>
        <v>80</v>
      </c>
      <c r="C85" s="7" t="str">
        <f>VLOOKUP(A85,'[1]100m'!$A$6:$T$125,5,FALSE)</f>
        <v/>
      </c>
      <c r="D85" s="7">
        <f>VLOOKUP(A85,'[1]100m'!$A$6:$T$125,7,FALSE)</f>
        <v>38</v>
      </c>
      <c r="E85" s="7">
        <f>VLOOKUP(A85,'[1]100m'!$A$6:$T$125,10,FALSE)</f>
        <v>31</v>
      </c>
      <c r="F85" s="7" t="str">
        <f>VLOOKUP(A85,'[1]100m'!$A$6:$T$125,12,FALSE)</f>
        <v>Jakub DOLEČEK</v>
      </c>
      <c r="G85" s="7" t="str">
        <f>VLOOKUP(A85,'[1]100m'!$A$6:$T$125,13,FALSE)</f>
        <v>Prostějov</v>
      </c>
      <c r="H85" s="8">
        <f>VLOOKUP(A85,'[1]100m'!$A$6:$T$125,14,FALSE)</f>
        <v>25.64</v>
      </c>
      <c r="I85" s="8">
        <f>VLOOKUP(A85,'[1]100m'!$A$6:$T$125,15,FALSE)</f>
        <v>99.99</v>
      </c>
      <c r="J85" s="8">
        <f>VLOOKUP(A85,'[1]100m'!$A$6:$T$125,16,FALSE)</f>
        <v>25.64</v>
      </c>
    </row>
    <row r="86" spans="1:10">
      <c r="A86">
        <v>81</v>
      </c>
      <c r="B86" s="7">
        <f>VLOOKUP(A86,'[1]100m'!$A$6:$T$125,3,FALSE)</f>
        <v>81</v>
      </c>
      <c r="C86" s="7">
        <f>VLOOKUP(A86,'[1]100m'!$A$6:$T$125,5,FALSE)</f>
        <v>36</v>
      </c>
      <c r="D86" s="7" t="str">
        <f>VLOOKUP(A86,'[1]100m'!$A$6:$T$125,7,FALSE)</f>
        <v/>
      </c>
      <c r="E86" s="7">
        <f>VLOOKUP(A86,'[1]100m'!$A$6:$T$125,10,FALSE)</f>
        <v>25</v>
      </c>
      <c r="F86" s="7" t="str">
        <f>VLOOKUP(A86,'[1]100m'!$A$6:$T$125,12,FALSE)</f>
        <v>Jan POTEPA</v>
      </c>
      <c r="G86" s="7" t="str">
        <f>VLOOKUP(A86,'[1]100m'!$A$6:$T$125,13,FALSE)</f>
        <v>Opava</v>
      </c>
      <c r="H86" s="8">
        <f>VLOOKUP(A86,'[1]100m'!$A$6:$T$125,14,FALSE)</f>
        <v>99.99</v>
      </c>
      <c r="I86" s="8">
        <f>VLOOKUP(A86,'[1]100m'!$A$6:$T$125,15,FALSE)</f>
        <v>27.07</v>
      </c>
      <c r="J86" s="8">
        <f>VLOOKUP(A86,'[1]100m'!$A$6:$T$125,16,FALSE)</f>
        <v>27.07</v>
      </c>
    </row>
    <row r="87" spans="1:10">
      <c r="A87">
        <v>82</v>
      </c>
      <c r="B87" s="7">
        <f>VLOOKUP(A87,'[1]100m'!$A$6:$T$125,3,FALSE)</f>
        <v>82</v>
      </c>
      <c r="C87" s="7" t="str">
        <f>VLOOKUP(A87,'[1]100m'!$A$6:$T$125,5,FALSE)</f>
        <v/>
      </c>
      <c r="D87" s="7">
        <f>VLOOKUP(A87,'[1]100m'!$A$6:$T$125,7,FALSE)</f>
        <v>39</v>
      </c>
      <c r="E87" s="7">
        <f>VLOOKUP(A87,'[1]100m'!$A$6:$T$125,10,FALSE)</f>
        <v>20</v>
      </c>
      <c r="F87" s="7" t="str">
        <f>VLOOKUP(A87,'[1]100m'!$A$6:$T$125,12,FALSE)</f>
        <v>Martin SUROVÝCH</v>
      </c>
      <c r="G87" s="7" t="str">
        <f>VLOOKUP(A87,'[1]100m'!$A$6:$T$125,13,FALSE)</f>
        <v>Jeseník</v>
      </c>
      <c r="H87" s="8">
        <f>VLOOKUP(A87,'[1]100m'!$A$6:$T$125,14,FALSE)</f>
        <v>28.03</v>
      </c>
      <c r="I87" s="8">
        <f>VLOOKUP(A87,'[1]100m'!$A$6:$T$125,15,FALSE)</f>
        <v>99.99</v>
      </c>
      <c r="J87" s="8">
        <f>VLOOKUP(A87,'[1]100m'!$A$6:$T$125,16,FALSE)</f>
        <v>28.03</v>
      </c>
    </row>
    <row r="88" spans="1:10">
      <c r="H88" s="10"/>
      <c r="I88" s="10"/>
      <c r="J88" s="10"/>
    </row>
    <row r="89" spans="1:10">
      <c r="H89" s="10"/>
      <c r="I89" s="10"/>
      <c r="J89" s="10"/>
    </row>
    <row r="90" spans="1:10">
      <c r="H90" s="10"/>
      <c r="I90" s="10"/>
      <c r="J90" s="10"/>
    </row>
    <row r="91" spans="1:10">
      <c r="H91" s="10"/>
      <c r="I91" s="10"/>
      <c r="J91" s="10"/>
    </row>
    <row r="92" spans="1:10">
      <c r="H92" s="10"/>
      <c r="I92" s="10"/>
      <c r="J92" s="10"/>
    </row>
    <row r="93" spans="1:10">
      <c r="H93" s="10"/>
      <c r="I93" s="10"/>
      <c r="J93" s="10"/>
    </row>
    <row r="94" spans="1:10">
      <c r="H94" s="10"/>
      <c r="I94" s="10"/>
      <c r="J94" s="10"/>
    </row>
    <row r="95" spans="1:10">
      <c r="H95" s="10"/>
      <c r="I95" s="10"/>
      <c r="J95" s="10"/>
    </row>
    <row r="96" spans="1:10">
      <c r="H96" s="10"/>
      <c r="I96" s="10"/>
      <c r="J96" s="10"/>
    </row>
    <row r="97" spans="8:10">
      <c r="H97" s="10"/>
      <c r="I97" s="10"/>
      <c r="J97" s="10"/>
    </row>
    <row r="98" spans="8:10">
      <c r="H98" s="10"/>
      <c r="I98" s="10"/>
      <c r="J98" s="10"/>
    </row>
    <row r="99" spans="8:10">
      <c r="H99" s="10"/>
      <c r="I99" s="10"/>
      <c r="J99" s="10"/>
    </row>
    <row r="100" spans="8:10">
      <c r="H100" s="10"/>
      <c r="I100" s="10"/>
      <c r="J100" s="10"/>
    </row>
    <row r="101" spans="8:10">
      <c r="H101" s="10"/>
      <c r="I101" s="10"/>
      <c r="J101" s="10"/>
    </row>
    <row r="102" spans="8:10">
      <c r="H102" s="10"/>
      <c r="I102" s="10"/>
      <c r="J102" s="10"/>
    </row>
    <row r="103" spans="8:10">
      <c r="H103" s="10"/>
      <c r="I103" s="10"/>
      <c r="J103" s="10"/>
    </row>
    <row r="104" spans="8:10">
      <c r="H104" s="10"/>
      <c r="I104" s="10"/>
      <c r="J104" s="10"/>
    </row>
    <row r="105" spans="8:10">
      <c r="H105" s="10"/>
      <c r="I105" s="10"/>
      <c r="J105" s="10"/>
    </row>
    <row r="106" spans="8:10">
      <c r="H106" s="10"/>
      <c r="I106" s="10"/>
      <c r="J106" s="10"/>
    </row>
    <row r="107" spans="8:10">
      <c r="H107" s="10"/>
      <c r="I107" s="10"/>
      <c r="J107" s="10"/>
    </row>
    <row r="108" spans="8:10">
      <c r="H108" s="10"/>
      <c r="I108" s="10"/>
      <c r="J108" s="10"/>
    </row>
    <row r="109" spans="8:10">
      <c r="H109" s="10"/>
      <c r="I109" s="10"/>
      <c r="J109" s="10"/>
    </row>
    <row r="110" spans="8:10">
      <c r="H110" s="10"/>
      <c r="I110" s="10"/>
      <c r="J110" s="10"/>
    </row>
    <row r="111" spans="8:10">
      <c r="H111" s="10"/>
      <c r="I111" s="10"/>
      <c r="J111" s="10"/>
    </row>
    <row r="112" spans="8:10">
      <c r="H112" s="10"/>
      <c r="I112" s="10"/>
      <c r="J112" s="10"/>
    </row>
    <row r="113" spans="8:10">
      <c r="H113" s="10"/>
      <c r="I113" s="10"/>
      <c r="J113" s="10"/>
    </row>
    <row r="114" spans="8:10">
      <c r="H114" s="10"/>
      <c r="I114" s="10"/>
      <c r="J114" s="10"/>
    </row>
    <row r="115" spans="8:10">
      <c r="H115" s="10"/>
      <c r="I115" s="10"/>
      <c r="J115" s="10"/>
    </row>
    <row r="116" spans="8:10">
      <c r="H116" s="10"/>
      <c r="I116" s="10"/>
      <c r="J116" s="10"/>
    </row>
    <row r="117" spans="8:10">
      <c r="H117" s="10"/>
      <c r="I117" s="10"/>
      <c r="J117" s="10"/>
    </row>
    <row r="118" spans="8:10">
      <c r="H118" s="10"/>
      <c r="I118" s="10"/>
      <c r="J118" s="10"/>
    </row>
    <row r="119" spans="8:10">
      <c r="H119" s="10"/>
      <c r="I119" s="10"/>
      <c r="J119" s="10"/>
    </row>
    <row r="120" spans="8:10">
      <c r="H120" s="10"/>
      <c r="I120" s="10"/>
      <c r="J120" s="10"/>
    </row>
    <row r="121" spans="8:10">
      <c r="H121" s="10"/>
      <c r="I121" s="10"/>
      <c r="J121" s="10"/>
    </row>
    <row r="122" spans="8:10">
      <c r="H122" s="10"/>
      <c r="I122" s="10"/>
      <c r="J122" s="10"/>
    </row>
    <row r="123" spans="8:10">
      <c r="H123" s="10"/>
      <c r="I123" s="10"/>
      <c r="J123" s="10"/>
    </row>
    <row r="124" spans="8:10">
      <c r="H124" s="10"/>
      <c r="I124" s="10"/>
      <c r="J124" s="10"/>
    </row>
    <row r="125" spans="8:10">
      <c r="H125" s="10"/>
      <c r="I125" s="10"/>
      <c r="J125" s="10"/>
    </row>
    <row r="126" spans="8:10">
      <c r="H126" s="10"/>
      <c r="I126" s="10"/>
      <c r="J126" s="10"/>
    </row>
    <row r="127" spans="8:10">
      <c r="H127" s="10"/>
      <c r="I127" s="10"/>
      <c r="J127" s="10"/>
    </row>
    <row r="128" spans="8:10">
      <c r="H128" s="10"/>
      <c r="I128" s="10"/>
      <c r="J128" s="10"/>
    </row>
    <row r="129" spans="8:10">
      <c r="H129" s="10"/>
      <c r="I129" s="10"/>
      <c r="J129" s="10"/>
    </row>
    <row r="130" spans="8:10">
      <c r="H130" s="10"/>
      <c r="I130" s="10"/>
      <c r="J130" s="10"/>
    </row>
    <row r="131" spans="8:10">
      <c r="H131" s="10"/>
      <c r="I131" s="10"/>
      <c r="J131" s="10"/>
    </row>
    <row r="132" spans="8:10">
      <c r="H132" s="10"/>
      <c r="I132" s="10"/>
      <c r="J132" s="10"/>
    </row>
    <row r="133" spans="8:10">
      <c r="H133" s="10"/>
      <c r="I133" s="10"/>
      <c r="J133" s="10"/>
    </row>
    <row r="134" spans="8:10">
      <c r="H134" s="10"/>
      <c r="I134" s="10"/>
      <c r="J134" s="10"/>
    </row>
    <row r="135" spans="8:10">
      <c r="H135" s="10"/>
      <c r="I135" s="10"/>
      <c r="J135" s="10"/>
    </row>
    <row r="136" spans="8:10">
      <c r="H136" s="10"/>
      <c r="I136" s="10"/>
      <c r="J136" s="10"/>
    </row>
    <row r="137" spans="8:10">
      <c r="H137" s="10"/>
      <c r="I137" s="10"/>
      <c r="J137" s="10"/>
    </row>
    <row r="138" spans="8:10">
      <c r="H138" s="10"/>
      <c r="I138" s="10"/>
      <c r="J138" s="10"/>
    </row>
    <row r="139" spans="8:10">
      <c r="H139" s="10"/>
      <c r="I139" s="10"/>
      <c r="J139" s="10"/>
    </row>
    <row r="140" spans="8:10">
      <c r="H140" s="10"/>
      <c r="I140" s="10"/>
      <c r="J140" s="10"/>
    </row>
    <row r="141" spans="8:10">
      <c r="H141" s="10"/>
      <c r="I141" s="10"/>
      <c r="J141" s="10"/>
    </row>
    <row r="142" spans="8:10">
      <c r="H142" s="10"/>
      <c r="I142" s="10"/>
      <c r="J142" s="10"/>
    </row>
    <row r="143" spans="8:10">
      <c r="H143" s="10"/>
      <c r="I143" s="10"/>
      <c r="J143" s="10"/>
    </row>
    <row r="144" spans="8:10">
      <c r="H144" s="10"/>
      <c r="I144" s="10"/>
      <c r="J144" s="10"/>
    </row>
    <row r="145" spans="8:10">
      <c r="H145" s="10"/>
      <c r="I145" s="10"/>
      <c r="J145" s="10"/>
    </row>
    <row r="146" spans="8:10">
      <c r="H146" s="10"/>
      <c r="I146" s="10"/>
      <c r="J146" s="10"/>
    </row>
    <row r="147" spans="8:10">
      <c r="H147" s="10"/>
      <c r="I147" s="10"/>
      <c r="J147" s="10"/>
    </row>
    <row r="148" spans="8:10">
      <c r="H148" s="10"/>
      <c r="I148" s="10"/>
      <c r="J148" s="10"/>
    </row>
    <row r="149" spans="8:10">
      <c r="H149" s="10"/>
      <c r="I149" s="10"/>
      <c r="J149" s="10"/>
    </row>
    <row r="150" spans="8:10">
      <c r="H150" s="10"/>
      <c r="I150" s="10"/>
      <c r="J150" s="10"/>
    </row>
    <row r="151" spans="8:10">
      <c r="H151" s="10"/>
      <c r="I151" s="10"/>
      <c r="J151" s="10"/>
    </row>
    <row r="152" spans="8:10">
      <c r="H152" s="10"/>
      <c r="I152" s="10"/>
      <c r="J152" s="10"/>
    </row>
    <row r="153" spans="8:10">
      <c r="H153" s="10"/>
      <c r="I153" s="10"/>
      <c r="J153" s="10"/>
    </row>
    <row r="154" spans="8:10">
      <c r="H154" s="10"/>
      <c r="I154" s="10"/>
      <c r="J154" s="10"/>
    </row>
  </sheetData>
  <autoFilter ref="B5:J87"/>
  <phoneticPr fontId="0" type="noConversion"/>
  <pageMargins left="0.75" right="0.75" top="1" bottom="1" header="0.4921259845" footer="0.4921259845"/>
  <pageSetup paperSize="9" scale="95" fitToHeight="0" orientation="portrait" horizontalDpi="1200" verticalDpi="1200" r:id="rId1"/>
  <headerFooter alignWithMargins="0">
    <oddFooter>&amp;C&amp;P z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indexed="15"/>
    <pageSetUpPr fitToPage="1"/>
  </sheetPr>
  <dimension ref="A1:J125"/>
  <sheetViews>
    <sheetView topLeftCell="B45" workbookViewId="0">
      <selection activeCell="G89" sqref="G89"/>
    </sheetView>
  </sheetViews>
  <sheetFormatPr defaultColWidth="8.85546875" defaultRowHeight="12.75"/>
  <cols>
    <col min="1" max="1" width="6.85546875" hidden="1" customWidth="1"/>
    <col min="2" max="2" width="7.42578125" bestFit="1" customWidth="1"/>
    <col min="3" max="3" width="5.140625" bestFit="1" customWidth="1"/>
    <col min="4" max="4" width="4.85546875" bestFit="1" customWidth="1"/>
    <col min="5" max="5" width="4.42578125" bestFit="1" customWidth="1"/>
    <col min="6" max="6" width="21" bestFit="1" customWidth="1"/>
    <col min="7" max="7" width="18.42578125" customWidth="1"/>
  </cols>
  <sheetData>
    <row r="1" spans="1:10" ht="15.75">
      <c r="E1" s="1"/>
      <c r="G1" s="2" t="s">
        <v>0</v>
      </c>
      <c r="H1" s="1"/>
      <c r="I1" s="1"/>
    </row>
    <row r="2" spans="1:10">
      <c r="E2" s="1"/>
      <c r="G2" s="3" t="s">
        <v>1</v>
      </c>
      <c r="H2" s="1"/>
      <c r="I2" s="1"/>
    </row>
    <row r="3" spans="1:10">
      <c r="E3" s="1"/>
      <c r="G3" s="1" t="s">
        <v>2</v>
      </c>
      <c r="H3" s="1"/>
      <c r="I3" s="1"/>
    </row>
    <row r="4" spans="1:10">
      <c r="E4" s="1"/>
      <c r="G4" s="4"/>
      <c r="H4" s="1"/>
      <c r="I4" s="1"/>
    </row>
    <row r="5" spans="1:10">
      <c r="A5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6" t="s">
        <v>10</v>
      </c>
      <c r="I5" s="6" t="s">
        <v>11</v>
      </c>
      <c r="J5" s="5" t="s">
        <v>12</v>
      </c>
    </row>
    <row r="6" spans="1:10">
      <c r="A6">
        <v>1</v>
      </c>
      <c r="B6" s="7">
        <f>VLOOKUP(A6,[1]věž!$A$6:$P$125,3,FALSE)</f>
        <v>1</v>
      </c>
      <c r="C6" s="7">
        <f>VLOOKUP(A6,[1]věž!$A$6:$P$125,5,FALSE)</f>
        <v>1</v>
      </c>
      <c r="D6" s="7" t="str">
        <f>VLOOKUP(A6,[1]věž!$A$6:$P$125,7,FALSE)</f>
        <v/>
      </c>
      <c r="E6" s="7">
        <f>VLOOKUP(A6,[1]věž!$A$6:$P$125,10,FALSE)</f>
        <v>41</v>
      </c>
      <c r="F6" s="7" t="str">
        <f>VLOOKUP(A6,[1]věž!$A$6:$P$125,12,FALSE)</f>
        <v>Kamil BEZRUČ</v>
      </c>
      <c r="G6" s="7" t="str">
        <f>VLOOKUP(A6,[1]věž!$A$6:$P$125,13,FALSE)</f>
        <v>Ostrava</v>
      </c>
      <c r="H6" s="8">
        <f>VLOOKUP(A6,[1]věž!$A$6:$P$125,14,FALSE)</f>
        <v>13.75</v>
      </c>
      <c r="I6" s="8">
        <f>VLOOKUP(A6,[1]věž!$A$6:$P$125,15,FALSE)</f>
        <v>13.75</v>
      </c>
      <c r="J6" s="8">
        <f>VLOOKUP(A6,[1]věž!$A$6:$P$125,16,FALSE)</f>
        <v>13.75</v>
      </c>
    </row>
    <row r="7" spans="1:10">
      <c r="A7">
        <v>2</v>
      </c>
      <c r="B7" s="7">
        <f>VLOOKUP(A7,[1]věž!$A$6:$P$125,3,FALSE)</f>
        <v>2</v>
      </c>
      <c r="C7" s="7">
        <f>VLOOKUP(A7,[1]věž!$A$6:$P$125,5,FALSE)</f>
        <v>2</v>
      </c>
      <c r="D7" s="7" t="str">
        <f>VLOOKUP(A7,[1]věž!$A$6:$P$125,7,FALSE)</f>
        <v/>
      </c>
      <c r="E7" s="7">
        <f>VLOOKUP(A7,[1]věž!$A$6:$P$125,10,FALSE)</f>
        <v>48</v>
      </c>
      <c r="F7" s="7" t="str">
        <f>VLOOKUP(A7,[1]věž!$A$6:$P$125,12,FALSE)</f>
        <v>Pavel MAŇAS</v>
      </c>
      <c r="G7" s="7" t="str">
        <f>VLOOKUP(A7,[1]věž!$A$6:$P$125,13,FALSE)</f>
        <v>Ostrava</v>
      </c>
      <c r="H7" s="8">
        <f>VLOOKUP(A7,[1]věž!$A$6:$P$125,14,FALSE)</f>
        <v>15.77</v>
      </c>
      <c r="I7" s="8">
        <f>VLOOKUP(A7,[1]věž!$A$6:$P$125,15,FALSE)</f>
        <v>14.57</v>
      </c>
      <c r="J7" s="8">
        <f>VLOOKUP(A7,[1]věž!$A$6:$P$125,16,FALSE)</f>
        <v>14.57</v>
      </c>
    </row>
    <row r="8" spans="1:10">
      <c r="A8">
        <v>3</v>
      </c>
      <c r="B8" s="7">
        <f>VLOOKUP(A8,[1]věž!$A$6:$P$125,3,FALSE)</f>
        <v>3</v>
      </c>
      <c r="C8" s="7">
        <f>VLOOKUP(A8,[1]věž!$A$6:$P$125,5,FALSE)</f>
        <v>3</v>
      </c>
      <c r="D8" s="7" t="str">
        <f>VLOOKUP(A8,[1]věž!$A$6:$P$125,7,FALSE)</f>
        <v/>
      </c>
      <c r="E8" s="7">
        <f>VLOOKUP(A8,[1]věž!$A$6:$P$125,10,FALSE)</f>
        <v>49</v>
      </c>
      <c r="F8" s="7" t="str">
        <f>VLOOKUP(A8,[1]věž!$A$6:$P$125,12,FALSE)</f>
        <v>Karel RYL</v>
      </c>
      <c r="G8" s="7" t="str">
        <f>VLOOKUP(A8,[1]věž!$A$6:$P$125,13,FALSE)</f>
        <v>Ostrava</v>
      </c>
      <c r="H8" s="8">
        <f>VLOOKUP(A8,[1]věž!$A$6:$P$125,14,FALSE)</f>
        <v>16.600000000000001</v>
      </c>
      <c r="I8" s="8">
        <f>VLOOKUP(A8,[1]věž!$A$6:$P$125,15,FALSE)</f>
        <v>14.67</v>
      </c>
      <c r="J8" s="8">
        <f>VLOOKUP(A8,[1]věž!$A$6:$P$125,16,FALSE)</f>
        <v>14.67</v>
      </c>
    </row>
    <row r="9" spans="1:10">
      <c r="A9">
        <v>4</v>
      </c>
      <c r="B9" s="7">
        <f>VLOOKUP(A9,[1]věž!$A$6:$P$125,3,FALSE)</f>
        <v>4</v>
      </c>
      <c r="C9" s="7">
        <f>VLOOKUP(A9,[1]věž!$A$6:$P$125,5,FALSE)</f>
        <v>4</v>
      </c>
      <c r="D9" s="7" t="str">
        <f>VLOOKUP(A9,[1]věž!$A$6:$P$125,7,FALSE)</f>
        <v/>
      </c>
      <c r="E9" s="7">
        <f>VLOOKUP(A9,[1]věž!$A$6:$P$125,10,FALSE)</f>
        <v>47</v>
      </c>
      <c r="F9" s="7" t="str">
        <f>VLOOKUP(A9,[1]věž!$A$6:$P$125,12,FALSE)</f>
        <v>Pavel KRPEC</v>
      </c>
      <c r="G9" s="7" t="str">
        <f>VLOOKUP(A9,[1]věž!$A$6:$P$125,13,FALSE)</f>
        <v>Ostrava</v>
      </c>
      <c r="H9" s="8">
        <f>VLOOKUP(A9,[1]věž!$A$6:$P$125,14,FALSE)</f>
        <v>14.69</v>
      </c>
      <c r="I9" s="8">
        <f>VLOOKUP(A9,[1]věž!$A$6:$P$125,15,FALSE)</f>
        <v>99.99</v>
      </c>
      <c r="J9" s="8">
        <f>VLOOKUP(A9,[1]věž!$A$6:$P$125,16,FALSE)</f>
        <v>14.69</v>
      </c>
    </row>
    <row r="10" spans="1:10">
      <c r="A10">
        <v>5</v>
      </c>
      <c r="B10" s="7">
        <f>VLOOKUP(A10,[1]věž!$A$6:$P$125,3,FALSE)</f>
        <v>5</v>
      </c>
      <c r="C10" s="7">
        <f>VLOOKUP(A10,[1]věž!$A$6:$P$125,5,FALSE)</f>
        <v>5</v>
      </c>
      <c r="D10" s="7" t="str">
        <f>VLOOKUP(A10,[1]věž!$A$6:$P$125,7,FALSE)</f>
        <v/>
      </c>
      <c r="E10" s="7">
        <f>VLOOKUP(A10,[1]věž!$A$6:$P$125,10,FALSE)</f>
        <v>96</v>
      </c>
      <c r="F10" s="7" t="str">
        <f>VLOOKUP(A10,[1]věž!$A$6:$P$125,12,FALSE)</f>
        <v>Adam HRBÁČ</v>
      </c>
      <c r="G10" s="7" t="str">
        <f>VLOOKUP(A10,[1]věž!$A$6:$P$125,13,FALSE)</f>
        <v>Karviná</v>
      </c>
      <c r="H10" s="8">
        <f>VLOOKUP(A10,[1]věž!$A$6:$P$125,14,FALSE)</f>
        <v>14.97</v>
      </c>
      <c r="I10" s="8">
        <f>VLOOKUP(A10,[1]věž!$A$6:$P$125,15,FALSE)</f>
        <v>14.7</v>
      </c>
      <c r="J10" s="8">
        <f>VLOOKUP(A10,[1]věž!$A$6:$P$125,16,FALSE)</f>
        <v>14.7</v>
      </c>
    </row>
    <row r="11" spans="1:10">
      <c r="A11">
        <v>6</v>
      </c>
      <c r="B11" s="7">
        <f>VLOOKUP(A11,[1]věž!$A$6:$P$125,3,FALSE)</f>
        <v>6</v>
      </c>
      <c r="C11" s="7" t="str">
        <f>VLOOKUP(A11,[1]věž!$A$6:$P$125,5,FALSE)</f>
        <v/>
      </c>
      <c r="D11" s="7">
        <f>VLOOKUP(A11,[1]věž!$A$6:$P$125,7,FALSE)</f>
        <v>1</v>
      </c>
      <c r="E11" s="7">
        <f>VLOOKUP(A11,[1]věž!$A$6:$P$125,10,FALSE)</f>
        <v>102</v>
      </c>
      <c r="F11" s="7" t="str">
        <f>VLOOKUP(A11,[1]věž!$A$6:$P$125,12,FALSE)</f>
        <v>Jaroslav ŽITNÝ</v>
      </c>
      <c r="G11" s="7" t="str">
        <f>VLOOKUP(A11,[1]věž!$A$6:$P$125,13,FALSE)</f>
        <v>Olomouc</v>
      </c>
      <c r="H11" s="8">
        <f>VLOOKUP(A11,[1]věž!$A$6:$P$125,14,FALSE)</f>
        <v>14.97</v>
      </c>
      <c r="I11" s="8">
        <f>VLOOKUP(A11,[1]věž!$A$6:$P$125,15,FALSE)</f>
        <v>14.94</v>
      </c>
      <c r="J11" s="8">
        <f>VLOOKUP(A11,[1]věž!$A$6:$P$125,16,FALSE)</f>
        <v>14.94</v>
      </c>
    </row>
    <row r="12" spans="1:10">
      <c r="A12">
        <v>7</v>
      </c>
      <c r="B12" s="7">
        <f>VLOOKUP(A12,[1]věž!$A$6:$P$125,3,FALSE)</f>
        <v>7</v>
      </c>
      <c r="C12" s="7">
        <f>VLOOKUP(A12,[1]věž!$A$6:$P$125,5,FALSE)</f>
        <v>6</v>
      </c>
      <c r="D12" s="7" t="str">
        <f>VLOOKUP(A12,[1]věž!$A$6:$P$125,7,FALSE)</f>
        <v/>
      </c>
      <c r="E12" s="7">
        <f>VLOOKUP(A12,[1]věž!$A$6:$P$125,10,FALSE)</f>
        <v>45</v>
      </c>
      <c r="F12" s="7" t="str">
        <f>VLOOKUP(A12,[1]věž!$A$6:$P$125,12,FALSE)</f>
        <v>David DOPIRÁK</v>
      </c>
      <c r="G12" s="7" t="str">
        <f>VLOOKUP(A12,[1]věž!$A$6:$P$125,13,FALSE)</f>
        <v>Ostrava</v>
      </c>
      <c r="H12" s="8">
        <f>VLOOKUP(A12,[1]věž!$A$6:$P$125,14,FALSE)</f>
        <v>16.190000000000001</v>
      </c>
      <c r="I12" s="8">
        <f>VLOOKUP(A12,[1]věž!$A$6:$P$125,15,FALSE)</f>
        <v>15.22</v>
      </c>
      <c r="J12" s="8">
        <f>VLOOKUP(A12,[1]věž!$A$6:$P$125,16,FALSE)</f>
        <v>15.22</v>
      </c>
    </row>
    <row r="13" spans="1:10">
      <c r="A13">
        <v>8</v>
      </c>
      <c r="B13" s="7">
        <f>VLOOKUP(A13,[1]věž!$A$6:$P$125,3,FALSE)</f>
        <v>8</v>
      </c>
      <c r="C13" s="7">
        <f>VLOOKUP(A13,[1]věž!$A$6:$P$125,5,FALSE)</f>
        <v>7</v>
      </c>
      <c r="D13" s="7" t="str">
        <f>VLOOKUP(A13,[1]věž!$A$6:$P$125,7,FALSE)</f>
        <v/>
      </c>
      <c r="E13" s="7">
        <f>VLOOKUP(A13,[1]věž!$A$6:$P$125,10,FALSE)</f>
        <v>97</v>
      </c>
      <c r="F13" s="7" t="str">
        <f>VLOOKUP(A13,[1]věž!$A$6:$P$125,12,FALSE)</f>
        <v>Jiří MOTYKA</v>
      </c>
      <c r="G13" s="7" t="str">
        <f>VLOOKUP(A13,[1]věž!$A$6:$P$125,13,FALSE)</f>
        <v>Karviná</v>
      </c>
      <c r="H13" s="8">
        <f>VLOOKUP(A13,[1]věž!$A$6:$P$125,14,FALSE)</f>
        <v>15.27</v>
      </c>
      <c r="I13" s="8">
        <f>VLOOKUP(A13,[1]věž!$A$6:$P$125,15,FALSE)</f>
        <v>17.47</v>
      </c>
      <c r="J13" s="8">
        <f>VLOOKUP(A13,[1]věž!$A$6:$P$125,16,FALSE)</f>
        <v>15.27</v>
      </c>
    </row>
    <row r="14" spans="1:10">
      <c r="A14">
        <v>9</v>
      </c>
      <c r="B14" s="7">
        <f>VLOOKUP(A14,[1]věž!$A$6:$P$125,3,FALSE)</f>
        <v>9</v>
      </c>
      <c r="C14" s="7" t="str">
        <f>VLOOKUP(A14,[1]věž!$A$6:$P$125,5,FALSE)</f>
        <v/>
      </c>
      <c r="D14" s="7">
        <f>VLOOKUP(A14,[1]věž!$A$6:$P$125,7,FALSE)</f>
        <v>2</v>
      </c>
      <c r="E14" s="7">
        <f>VLOOKUP(A14,[1]věž!$A$6:$P$125,10,FALSE)</f>
        <v>34</v>
      </c>
      <c r="F14" s="7" t="str">
        <f>VLOOKUP(A14,[1]věž!$A$6:$P$125,12,FALSE)</f>
        <v>Jan ŠINDELKA</v>
      </c>
      <c r="G14" s="7" t="str">
        <f>VLOOKUP(A14,[1]věž!$A$6:$P$125,13,FALSE)</f>
        <v>Prostějov</v>
      </c>
      <c r="H14" s="8">
        <f>VLOOKUP(A14,[1]věž!$A$6:$P$125,14,FALSE)</f>
        <v>15.66</v>
      </c>
      <c r="I14" s="8">
        <f>VLOOKUP(A14,[1]věž!$A$6:$P$125,15,FALSE)</f>
        <v>15.49</v>
      </c>
      <c r="J14" s="8">
        <f>VLOOKUP(A14,[1]věž!$A$6:$P$125,16,FALSE)</f>
        <v>15.49</v>
      </c>
    </row>
    <row r="15" spans="1:10">
      <c r="A15">
        <v>10</v>
      </c>
      <c r="B15" s="7">
        <f>VLOOKUP(A15,[1]věž!$A$6:$P$125,3,FALSE)</f>
        <v>10</v>
      </c>
      <c r="C15" s="7">
        <f>VLOOKUP(A15,[1]věž!$A$6:$P$125,5,FALSE)</f>
        <v>8</v>
      </c>
      <c r="D15" s="7" t="str">
        <f>VLOOKUP(A15,[1]věž!$A$6:$P$125,7,FALSE)</f>
        <v/>
      </c>
      <c r="E15" s="7">
        <f>VLOOKUP(A15,[1]věž!$A$6:$P$125,10,FALSE)</f>
        <v>44</v>
      </c>
      <c r="F15" s="7" t="str">
        <f>VLOOKUP(A15,[1]věž!$A$6:$P$125,12,FALSE)</f>
        <v>Libor MROZOWSKI</v>
      </c>
      <c r="G15" s="7" t="str">
        <f>VLOOKUP(A15,[1]věž!$A$6:$P$125,13,FALSE)</f>
        <v>Ostrava</v>
      </c>
      <c r="H15" s="8">
        <f>VLOOKUP(A15,[1]věž!$A$6:$P$125,14,FALSE)</f>
        <v>17.29</v>
      </c>
      <c r="I15" s="8">
        <f>VLOOKUP(A15,[1]věž!$A$6:$P$125,15,FALSE)</f>
        <v>15.53</v>
      </c>
      <c r="J15" s="8">
        <f>VLOOKUP(A15,[1]věž!$A$6:$P$125,16,FALSE)</f>
        <v>15.53</v>
      </c>
    </row>
    <row r="16" spans="1:10">
      <c r="A16">
        <v>11</v>
      </c>
      <c r="B16" s="7">
        <f>VLOOKUP(A16,[1]věž!$A$6:$P$125,3,FALSE)</f>
        <v>11</v>
      </c>
      <c r="C16" s="7" t="str">
        <f>VLOOKUP(A16,[1]věž!$A$6:$P$125,5,FALSE)</f>
        <v/>
      </c>
      <c r="D16" s="7"/>
      <c r="E16" s="7">
        <f>VLOOKUP(A16,[1]věž!$A$6:$P$125,10,FALSE)</f>
        <v>52</v>
      </c>
      <c r="F16" s="7" t="str">
        <f>VLOOKUP(A16,[1]věž!$A$6:$P$125,12,FALSE)</f>
        <v>Martin SZABO</v>
      </c>
      <c r="G16" s="7" t="str">
        <f>VLOOKUP(A16,[1]věž!$A$6:$P$125,13,FALSE)</f>
        <v>G4S Fire Services</v>
      </c>
      <c r="H16" s="8">
        <f>VLOOKUP(A16,[1]věž!$A$6:$P$125,14,FALSE)</f>
        <v>16.2</v>
      </c>
      <c r="I16" s="8">
        <f>VLOOKUP(A16,[1]věž!$A$6:$P$125,15,FALSE)</f>
        <v>15.56</v>
      </c>
      <c r="J16" s="8">
        <f>VLOOKUP(A16,[1]věž!$A$6:$P$125,16,FALSE)</f>
        <v>15.56</v>
      </c>
    </row>
    <row r="17" spans="1:10">
      <c r="A17">
        <v>12</v>
      </c>
      <c r="B17" s="7">
        <f>VLOOKUP(A17,[1]věž!$A$6:$P$125,3,FALSE)</f>
        <v>12</v>
      </c>
      <c r="C17" s="7">
        <f>VLOOKUP(A17,[1]věž!$A$6:$P$125,5,FALSE)</f>
        <v>9</v>
      </c>
      <c r="D17" s="7" t="str">
        <f>VLOOKUP(A17,[1]věž!$A$6:$P$125,7,FALSE)</f>
        <v/>
      </c>
      <c r="E17" s="7">
        <f>VLOOKUP(A17,[1]věž!$A$6:$P$125,10,FALSE)</f>
        <v>93</v>
      </c>
      <c r="F17" s="7" t="str">
        <f>VLOOKUP(A17,[1]věž!$A$6:$P$125,12,FALSE)</f>
        <v>Jakub GRYČ</v>
      </c>
      <c r="G17" s="7" t="str">
        <f>VLOOKUP(A17,[1]věž!$A$6:$P$125,13,FALSE)</f>
        <v>Karviná</v>
      </c>
      <c r="H17" s="8">
        <f>VLOOKUP(A17,[1]věž!$A$6:$P$125,14,FALSE)</f>
        <v>16.260000000000002</v>
      </c>
      <c r="I17" s="8">
        <f>VLOOKUP(A17,[1]věž!$A$6:$P$125,15,FALSE)</f>
        <v>15.74</v>
      </c>
      <c r="J17" s="8">
        <f>VLOOKUP(A17,[1]věž!$A$6:$P$125,16,FALSE)</f>
        <v>15.74</v>
      </c>
    </row>
    <row r="18" spans="1:10">
      <c r="A18">
        <v>13</v>
      </c>
      <c r="B18" s="7">
        <f>VLOOKUP(A18,[1]věž!$A$6:$P$125,3,FALSE)</f>
        <v>13</v>
      </c>
      <c r="C18" s="7" t="str">
        <f>VLOOKUP(A18,[1]věž!$A$6:$P$125,5,FALSE)</f>
        <v/>
      </c>
      <c r="D18" s="7">
        <f>VLOOKUP(A18,[1]věž!$A$6:$P$125,7,FALSE)</f>
        <v>3</v>
      </c>
      <c r="E18" s="7">
        <f>VLOOKUP(A18,[1]věž!$A$6:$P$125,10,FALSE)</f>
        <v>83</v>
      </c>
      <c r="F18" s="7" t="str">
        <f>VLOOKUP(A18,[1]věž!$A$6:$P$125,12,FALSE)</f>
        <v>Václav BLAŽEK</v>
      </c>
      <c r="G18" s="7" t="str">
        <f>VLOOKUP(A18,[1]věž!$A$6:$P$125,13,FALSE)</f>
        <v>Přerov</v>
      </c>
      <c r="H18" s="8">
        <f>VLOOKUP(A18,[1]věž!$A$6:$P$125,14,FALSE)</f>
        <v>16.98</v>
      </c>
      <c r="I18" s="8">
        <f>VLOOKUP(A18,[1]věž!$A$6:$P$125,15,FALSE)</f>
        <v>15.92</v>
      </c>
      <c r="J18" s="8">
        <f>VLOOKUP(A18,[1]věž!$A$6:$P$125,16,FALSE)</f>
        <v>15.92</v>
      </c>
    </row>
    <row r="19" spans="1:10">
      <c r="A19">
        <v>14</v>
      </c>
      <c r="B19" s="7">
        <f>VLOOKUP(A19,[1]věž!$A$6:$P$125,3,FALSE)</f>
        <v>14</v>
      </c>
      <c r="C19" s="7">
        <f>VLOOKUP(A19,[1]věž!$A$6:$P$125,5,FALSE)</f>
        <v>10</v>
      </c>
      <c r="D19" s="7" t="str">
        <f>VLOOKUP(A19,[1]věž!$A$6:$P$125,7,FALSE)</f>
        <v/>
      </c>
      <c r="E19" s="7">
        <f>VLOOKUP(A19,[1]věž!$A$6:$P$125,10,FALSE)</f>
        <v>43</v>
      </c>
      <c r="F19" s="7" t="str">
        <f>VLOOKUP(A19,[1]věž!$A$6:$P$125,12,FALSE)</f>
        <v>Adam VONDRA</v>
      </c>
      <c r="G19" s="7" t="str">
        <f>VLOOKUP(A19,[1]věž!$A$6:$P$125,13,FALSE)</f>
        <v>Ostrava</v>
      </c>
      <c r="H19" s="8">
        <f>VLOOKUP(A19,[1]věž!$A$6:$P$125,14,FALSE)</f>
        <v>99.99</v>
      </c>
      <c r="I19" s="8">
        <f>VLOOKUP(A19,[1]věž!$A$6:$P$125,15,FALSE)</f>
        <v>15.94</v>
      </c>
      <c r="J19" s="8">
        <f>VLOOKUP(A19,[1]věž!$A$6:$P$125,16,FALSE)</f>
        <v>15.94</v>
      </c>
    </row>
    <row r="20" spans="1:10">
      <c r="A20">
        <v>15</v>
      </c>
      <c r="B20" s="7">
        <f>VLOOKUP(A20,[1]věž!$A$6:$P$125,3,FALSE)</f>
        <v>15</v>
      </c>
      <c r="C20" s="7">
        <f>VLOOKUP(A20,[1]věž!$A$6:$P$125,5,FALSE)</f>
        <v>11</v>
      </c>
      <c r="D20" s="7" t="str">
        <f>VLOOKUP(A20,[1]věž!$A$6:$P$125,7,FALSE)</f>
        <v/>
      </c>
      <c r="E20" s="7">
        <f>VLOOKUP(A20,[1]věž!$A$6:$P$125,10,FALSE)</f>
        <v>94</v>
      </c>
      <c r="F20" s="7" t="str">
        <f>VLOOKUP(A20,[1]věž!$A$6:$P$125,12,FALSE)</f>
        <v>Petr LANGER</v>
      </c>
      <c r="G20" s="7" t="str">
        <f>VLOOKUP(A20,[1]věž!$A$6:$P$125,13,FALSE)</f>
        <v>Karviná</v>
      </c>
      <c r="H20" s="8">
        <f>VLOOKUP(A20,[1]věž!$A$6:$P$125,14,FALSE)</f>
        <v>15.95</v>
      </c>
      <c r="I20" s="8">
        <f>VLOOKUP(A20,[1]věž!$A$6:$P$125,15,FALSE)</f>
        <v>16.170000000000002</v>
      </c>
      <c r="J20" s="8">
        <f>VLOOKUP(A20,[1]věž!$A$6:$P$125,16,FALSE)</f>
        <v>15.95</v>
      </c>
    </row>
    <row r="21" spans="1:10">
      <c r="A21">
        <v>16</v>
      </c>
      <c r="B21" s="7">
        <f>VLOOKUP(A21,[1]věž!$A$6:$P$125,3,FALSE)</f>
        <v>16</v>
      </c>
      <c r="C21" s="7" t="str">
        <f>VLOOKUP(A21,[1]věž!$A$6:$P$125,5,FALSE)</f>
        <v/>
      </c>
      <c r="D21" s="7">
        <f>VLOOKUP(A21,[1]věž!$A$6:$P$125,7,FALSE)</f>
        <v>4</v>
      </c>
      <c r="E21" s="7">
        <f>VLOOKUP(A21,[1]věž!$A$6:$P$125,10,FALSE)</f>
        <v>89</v>
      </c>
      <c r="F21" s="7" t="str">
        <f>VLOOKUP(A21,[1]věž!$A$6:$P$125,12,FALSE)</f>
        <v>Ladislav PATRMAN</v>
      </c>
      <c r="G21" s="7" t="str">
        <f>VLOOKUP(A21,[1]věž!$A$6:$P$125,13,FALSE)</f>
        <v>Přerov</v>
      </c>
      <c r="H21" s="8">
        <f>VLOOKUP(A21,[1]věž!$A$6:$P$125,14,FALSE)</f>
        <v>16.5</v>
      </c>
      <c r="I21" s="8">
        <f>VLOOKUP(A21,[1]věž!$A$6:$P$125,15,FALSE)</f>
        <v>16.149999999999999</v>
      </c>
      <c r="J21" s="8">
        <f>VLOOKUP(A21,[1]věž!$A$6:$P$125,16,FALSE)</f>
        <v>16.149999999999999</v>
      </c>
    </row>
    <row r="22" spans="1:10">
      <c r="A22">
        <v>17</v>
      </c>
      <c r="B22" s="7">
        <f>VLOOKUP(A22,[1]věž!$A$6:$P$125,3,FALSE)</f>
        <v>17</v>
      </c>
      <c r="C22" s="7">
        <f>VLOOKUP(A22,[1]věž!$A$6:$P$125,5,FALSE)</f>
        <v>12</v>
      </c>
      <c r="D22" s="7" t="str">
        <f>VLOOKUP(A22,[1]věž!$A$6:$P$125,7,FALSE)</f>
        <v/>
      </c>
      <c r="E22" s="7">
        <f>VLOOKUP(A22,[1]věž!$A$6:$P$125,10,FALSE)</f>
        <v>95</v>
      </c>
      <c r="F22" s="7" t="str">
        <f>VLOOKUP(A22,[1]věž!$A$6:$P$125,12,FALSE)</f>
        <v>Šimon KUDRNA</v>
      </c>
      <c r="G22" s="7" t="str">
        <f>VLOOKUP(A22,[1]věž!$A$6:$P$125,13,FALSE)</f>
        <v>Karviná</v>
      </c>
      <c r="H22" s="8">
        <f>VLOOKUP(A22,[1]věž!$A$6:$P$125,14,FALSE)</f>
        <v>16.899999999999999</v>
      </c>
      <c r="I22" s="8">
        <f>VLOOKUP(A22,[1]věž!$A$6:$P$125,15,FALSE)</f>
        <v>16.260000000000002</v>
      </c>
      <c r="J22" s="8">
        <f>VLOOKUP(A22,[1]věž!$A$6:$P$125,16,FALSE)</f>
        <v>16.260000000000002</v>
      </c>
    </row>
    <row r="23" spans="1:10">
      <c r="A23">
        <v>18</v>
      </c>
      <c r="B23" s="7">
        <f>VLOOKUP(A23,[1]věž!$A$6:$P$125,3,FALSE)</f>
        <v>18</v>
      </c>
      <c r="C23" s="7" t="str">
        <f>VLOOKUP(A23,[1]věž!$A$6:$P$125,5,FALSE)</f>
        <v/>
      </c>
      <c r="D23" s="7">
        <f>VLOOKUP(A23,[1]věž!$A$6:$P$125,7,FALSE)</f>
        <v>5</v>
      </c>
      <c r="E23" s="7">
        <f>VLOOKUP(A23,[1]věž!$A$6:$P$125,10,FALSE)</f>
        <v>101</v>
      </c>
      <c r="F23" s="7" t="str">
        <f>VLOOKUP(A23,[1]věž!$A$6:$P$125,12,FALSE)</f>
        <v>Zbyněk HRADIL</v>
      </c>
      <c r="G23" s="7" t="str">
        <f>VLOOKUP(A23,[1]věž!$A$6:$P$125,13,FALSE)</f>
        <v>Olomouc</v>
      </c>
      <c r="H23" s="8">
        <f>VLOOKUP(A23,[1]věž!$A$6:$P$125,14,FALSE)</f>
        <v>16.29</v>
      </c>
      <c r="I23" s="8">
        <f>VLOOKUP(A23,[1]věž!$A$6:$P$125,15,FALSE)</f>
        <v>16.309999999999999</v>
      </c>
      <c r="J23" s="8">
        <f>VLOOKUP(A23,[1]věž!$A$6:$P$125,16,FALSE)</f>
        <v>16.29</v>
      </c>
    </row>
    <row r="24" spans="1:10">
      <c r="A24">
        <v>19</v>
      </c>
      <c r="B24" s="7">
        <f>VLOOKUP(A24,[1]věž!$A$6:$P$125,3,FALSE)</f>
        <v>19</v>
      </c>
      <c r="C24" s="7">
        <f>VLOOKUP(A24,[1]věž!$A$6:$P$125,5,FALSE)</f>
        <v>13</v>
      </c>
      <c r="D24" s="7" t="str">
        <f>VLOOKUP(A24,[1]věž!$A$6:$P$125,7,FALSE)</f>
        <v/>
      </c>
      <c r="E24" s="7">
        <f>VLOOKUP(A24,[1]věž!$A$6:$P$125,10,FALSE)</f>
        <v>100</v>
      </c>
      <c r="F24" s="7" t="str">
        <f>VLOOKUP(A24,[1]věž!$A$6:$P$125,12,FALSE)</f>
        <v>Jaroslav HANZEL</v>
      </c>
      <c r="G24" s="7" t="str">
        <f>VLOOKUP(A24,[1]věž!$A$6:$P$125,13,FALSE)</f>
        <v>Karviná</v>
      </c>
      <c r="H24" s="8">
        <f>VLOOKUP(A24,[1]věž!$A$6:$P$125,14,FALSE)</f>
        <v>16.57</v>
      </c>
      <c r="I24" s="8">
        <f>VLOOKUP(A24,[1]věž!$A$6:$P$125,15,FALSE)</f>
        <v>16.3</v>
      </c>
      <c r="J24" s="8">
        <f>VLOOKUP(A24,[1]věž!$A$6:$P$125,16,FALSE)</f>
        <v>16.3</v>
      </c>
    </row>
    <row r="25" spans="1:10">
      <c r="A25">
        <v>20</v>
      </c>
      <c r="B25" s="7">
        <f>VLOOKUP(A25,[1]věž!$A$6:$P$125,3,FALSE)</f>
        <v>20</v>
      </c>
      <c r="C25" s="7" t="str">
        <f>VLOOKUP(A25,[1]věž!$A$6:$P$125,5,FALSE)</f>
        <v/>
      </c>
      <c r="D25" s="7">
        <f>VLOOKUP(A25,[1]věž!$A$6:$P$125,7,FALSE)</f>
        <v>6</v>
      </c>
      <c r="E25" s="7">
        <f>VLOOKUP(A25,[1]věž!$A$6:$P$125,10,FALSE)</f>
        <v>85</v>
      </c>
      <c r="F25" s="7" t="str">
        <f>VLOOKUP(A25,[1]věž!$A$6:$P$125,12,FALSE)</f>
        <v>Marek BIA</v>
      </c>
      <c r="G25" s="7" t="str">
        <f>VLOOKUP(A25,[1]věž!$A$6:$P$125,13,FALSE)</f>
        <v>Přerov</v>
      </c>
      <c r="H25" s="8">
        <f>VLOOKUP(A25,[1]věž!$A$6:$P$125,14,FALSE)</f>
        <v>16.829999999999998</v>
      </c>
      <c r="I25" s="8">
        <f>VLOOKUP(A25,[1]věž!$A$6:$P$125,15,FALSE)</f>
        <v>16.350000000000001</v>
      </c>
      <c r="J25" s="8">
        <f>VLOOKUP(A25,[1]věž!$A$6:$P$125,16,FALSE)</f>
        <v>16.350000000000001</v>
      </c>
    </row>
    <row r="26" spans="1:10">
      <c r="A26">
        <v>21</v>
      </c>
      <c r="B26" s="7">
        <f>VLOOKUP(A26,[1]věž!$A$6:$P$125,3,FALSE)</f>
        <v>21</v>
      </c>
      <c r="C26" s="7" t="str">
        <f>VLOOKUP(A26,[1]věž!$A$6:$P$125,5,FALSE)</f>
        <v/>
      </c>
      <c r="D26" s="7"/>
      <c r="E26" s="7">
        <f>VLOOKUP(A26,[1]věž!$A$6:$P$125,10,FALSE)</f>
        <v>54</v>
      </c>
      <c r="F26" s="7" t="str">
        <f>VLOOKUP(A26,[1]věž!$A$6:$P$125,12,FALSE)</f>
        <v>Rastislav PECNÍK</v>
      </c>
      <c r="G26" s="7" t="str">
        <f>VLOOKUP(A26,[1]věž!$A$6:$P$125,13,FALSE)</f>
        <v>G4S Fire Services</v>
      </c>
      <c r="H26" s="8">
        <f>VLOOKUP(A26,[1]věž!$A$6:$P$125,14,FALSE)</f>
        <v>17.25</v>
      </c>
      <c r="I26" s="8">
        <f>VLOOKUP(A26,[1]věž!$A$6:$P$125,15,FALSE)</f>
        <v>16.38</v>
      </c>
      <c r="J26" s="8">
        <f>VLOOKUP(A26,[1]věž!$A$6:$P$125,16,FALSE)</f>
        <v>16.38</v>
      </c>
    </row>
    <row r="27" spans="1:10">
      <c r="A27">
        <v>22</v>
      </c>
      <c r="B27" s="7">
        <f>VLOOKUP(A27,[1]věž!$A$6:$P$125,3,FALSE)</f>
        <v>22</v>
      </c>
      <c r="C27" s="7" t="str">
        <f>VLOOKUP(A27,[1]věž!$A$6:$P$125,5,FALSE)</f>
        <v/>
      </c>
      <c r="D27" s="7"/>
      <c r="E27" s="7">
        <f>VLOOKUP(A27,[1]věž!$A$6:$P$125,10,FALSE)</f>
        <v>56</v>
      </c>
      <c r="F27" s="7" t="str">
        <f>VLOOKUP(A27,[1]věž!$A$6:$P$125,12,FALSE)</f>
        <v>Marián TÓTH</v>
      </c>
      <c r="G27" s="7" t="str">
        <f>VLOOKUP(A27,[1]věž!$A$6:$P$125,13,FALSE)</f>
        <v>G4S Fire Services</v>
      </c>
      <c r="H27" s="8">
        <f>VLOOKUP(A27,[1]věž!$A$6:$P$125,14,FALSE)</f>
        <v>16.96</v>
      </c>
      <c r="I27" s="8">
        <f>VLOOKUP(A27,[1]věž!$A$6:$P$125,15,FALSE)</f>
        <v>16.559999999999999</v>
      </c>
      <c r="J27" s="8">
        <f>VLOOKUP(A27,[1]věž!$A$6:$P$125,16,FALSE)</f>
        <v>16.559999999999999</v>
      </c>
    </row>
    <row r="28" spans="1:10">
      <c r="A28">
        <v>23</v>
      </c>
      <c r="B28" s="7">
        <f>VLOOKUP(A28,[1]věž!$A$6:$P$125,3,FALSE)</f>
        <v>23</v>
      </c>
      <c r="C28" s="7" t="str">
        <f>VLOOKUP(A28,[1]věž!$A$6:$P$125,5,FALSE)</f>
        <v/>
      </c>
      <c r="D28" s="7">
        <f>VLOOKUP(A28,[1]věž!$A$6:$P$125,7,FALSE)</f>
        <v>7</v>
      </c>
      <c r="E28" s="7">
        <f>VLOOKUP(A28,[1]věž!$A$6:$P$125,10,FALSE)</f>
        <v>86</v>
      </c>
      <c r="F28" s="7" t="str">
        <f>VLOOKUP(A28,[1]věž!$A$6:$P$125,12,FALSE)</f>
        <v>Pavel BERNHAUER</v>
      </c>
      <c r="G28" s="7" t="str">
        <f>VLOOKUP(A28,[1]věž!$A$6:$P$125,13,FALSE)</f>
        <v>Přerov</v>
      </c>
      <c r="H28" s="8">
        <f>VLOOKUP(A28,[1]věž!$A$6:$P$125,14,FALSE)</f>
        <v>17.71</v>
      </c>
      <c r="I28" s="8">
        <f>VLOOKUP(A28,[1]věž!$A$6:$P$125,15,FALSE)</f>
        <v>16.559999999999999</v>
      </c>
      <c r="J28" s="8">
        <f>VLOOKUP(A28,[1]věž!$A$6:$P$125,16,FALSE)</f>
        <v>16.559999999999999</v>
      </c>
    </row>
    <row r="29" spans="1:10">
      <c r="A29">
        <v>24</v>
      </c>
      <c r="B29" s="7">
        <f>VLOOKUP(A29,[1]věž!$A$6:$P$125,3,FALSE)</f>
        <v>24</v>
      </c>
      <c r="C29" s="7" t="str">
        <f>VLOOKUP(A29,[1]věž!$A$6:$P$125,5,FALSE)</f>
        <v/>
      </c>
      <c r="D29" s="7">
        <f>VLOOKUP(A29,[1]věž!$A$6:$P$125,7,FALSE)</f>
        <v>8</v>
      </c>
      <c r="E29" s="7">
        <f>VLOOKUP(A29,[1]věž!$A$6:$P$125,10,FALSE)</f>
        <v>106</v>
      </c>
      <c r="F29" s="7" t="str">
        <f>VLOOKUP(A29,[1]věž!$A$6:$P$125,12,FALSE)</f>
        <v>Petr NAVRÁTIL</v>
      </c>
      <c r="G29" s="7" t="str">
        <f>VLOOKUP(A29,[1]věž!$A$6:$P$125,13,FALSE)</f>
        <v>Olomouc</v>
      </c>
      <c r="H29" s="8">
        <f>VLOOKUP(A29,[1]věž!$A$6:$P$125,14,FALSE)</f>
        <v>17.37</v>
      </c>
      <c r="I29" s="8">
        <f>VLOOKUP(A29,[1]věž!$A$6:$P$125,15,FALSE)</f>
        <v>16.64</v>
      </c>
      <c r="J29" s="8">
        <f>VLOOKUP(A29,[1]věž!$A$6:$P$125,16,FALSE)</f>
        <v>16.64</v>
      </c>
    </row>
    <row r="30" spans="1:10">
      <c r="A30">
        <v>25</v>
      </c>
      <c r="B30" s="7">
        <f>VLOOKUP(A30,[1]věž!$A$6:$P$125,3,FALSE)</f>
        <v>25</v>
      </c>
      <c r="C30" s="7">
        <f>VLOOKUP(A30,[1]věž!$A$6:$P$125,5,FALSE)</f>
        <v>14</v>
      </c>
      <c r="D30" s="7" t="str">
        <f>VLOOKUP(A30,[1]věž!$A$6:$P$125,7,FALSE)</f>
        <v/>
      </c>
      <c r="E30" s="7">
        <f>VLOOKUP(A30,[1]věž!$A$6:$P$125,10,FALSE)</f>
        <v>91</v>
      </c>
      <c r="F30" s="7" t="str">
        <f>VLOOKUP(A30,[1]věž!$A$6:$P$125,12,FALSE)</f>
        <v>David SIKORA</v>
      </c>
      <c r="G30" s="7" t="str">
        <f>VLOOKUP(A30,[1]věž!$A$6:$P$125,13,FALSE)</f>
        <v>Karviná</v>
      </c>
      <c r="H30" s="8">
        <f>VLOOKUP(A30,[1]věž!$A$6:$P$125,14,FALSE)</f>
        <v>16.649999999999999</v>
      </c>
      <c r="I30" s="8">
        <f>VLOOKUP(A30,[1]věž!$A$6:$P$125,15,FALSE)</f>
        <v>17.23</v>
      </c>
      <c r="J30" s="8">
        <f>VLOOKUP(A30,[1]věž!$A$6:$P$125,16,FALSE)</f>
        <v>16.649999999999999</v>
      </c>
    </row>
    <row r="31" spans="1:10">
      <c r="A31">
        <v>26</v>
      </c>
      <c r="B31" s="7">
        <f>VLOOKUP(A31,[1]věž!$A$6:$P$125,3,FALSE)</f>
        <v>26</v>
      </c>
      <c r="C31" s="7">
        <f>VLOOKUP(A31,[1]věž!$A$6:$P$125,5,FALSE)</f>
        <v>15</v>
      </c>
      <c r="D31" s="7" t="str">
        <f>VLOOKUP(A31,[1]věž!$A$6:$P$125,7,FALSE)</f>
        <v/>
      </c>
      <c r="E31" s="7">
        <f>VLOOKUP(A31,[1]věž!$A$6:$P$125,10,FALSE)</f>
        <v>92</v>
      </c>
      <c r="F31" s="7" t="str">
        <f>VLOOKUP(A31,[1]věž!$A$6:$P$125,12,FALSE)</f>
        <v>Marcel DAL</v>
      </c>
      <c r="G31" s="7" t="str">
        <f>VLOOKUP(A31,[1]věž!$A$6:$P$125,13,FALSE)</f>
        <v>Karviná</v>
      </c>
      <c r="H31" s="8">
        <f>VLOOKUP(A31,[1]věž!$A$6:$P$125,14,FALSE)</f>
        <v>16.93</v>
      </c>
      <c r="I31" s="8">
        <f>VLOOKUP(A31,[1]věž!$A$6:$P$125,15,FALSE)</f>
        <v>16.79</v>
      </c>
      <c r="J31" s="8">
        <f>VLOOKUP(A31,[1]věž!$A$6:$P$125,16,FALSE)</f>
        <v>16.79</v>
      </c>
    </row>
    <row r="32" spans="1:10">
      <c r="A32">
        <v>27</v>
      </c>
      <c r="B32" s="7">
        <f>VLOOKUP(A32,[1]věž!$A$6:$P$125,3,FALSE)</f>
        <v>27</v>
      </c>
      <c r="C32" s="7" t="str">
        <f>VLOOKUP(A32,[1]věž!$A$6:$P$125,5,FALSE)</f>
        <v/>
      </c>
      <c r="D32" s="7">
        <f>VLOOKUP(A32,[1]věž!$A$6:$P$125,7,FALSE)</f>
        <v>9</v>
      </c>
      <c r="E32" s="7">
        <f>VLOOKUP(A32,[1]věž!$A$6:$P$125,10,FALSE)</f>
        <v>107</v>
      </c>
      <c r="F32" s="7" t="str">
        <f>VLOOKUP(A32,[1]věž!$A$6:$P$125,12,FALSE)</f>
        <v>Dalibor BLAŽEK</v>
      </c>
      <c r="G32" s="7" t="str">
        <f>VLOOKUP(A32,[1]věž!$A$6:$P$125,13,FALSE)</f>
        <v>Olomouc</v>
      </c>
      <c r="H32" s="8">
        <f>VLOOKUP(A32,[1]věž!$A$6:$P$125,14,FALSE)</f>
        <v>99.99</v>
      </c>
      <c r="I32" s="8">
        <f>VLOOKUP(A32,[1]věž!$A$6:$P$125,15,FALSE)</f>
        <v>16.920000000000002</v>
      </c>
      <c r="J32" s="8">
        <f>VLOOKUP(A32,[1]věž!$A$6:$P$125,16,FALSE)</f>
        <v>16.920000000000002</v>
      </c>
    </row>
    <row r="33" spans="1:10">
      <c r="A33">
        <v>28</v>
      </c>
      <c r="B33" s="7">
        <f>VLOOKUP(A33,[1]věž!$A$6:$P$125,3,FALSE)</f>
        <v>28</v>
      </c>
      <c r="C33" s="7" t="str">
        <f>VLOOKUP(A33,[1]věž!$A$6:$P$125,5,FALSE)</f>
        <v/>
      </c>
      <c r="D33" s="7">
        <f>VLOOKUP(A33,[1]věž!$A$6:$P$125,7,FALSE)</f>
        <v>10</v>
      </c>
      <c r="E33" s="7">
        <f>VLOOKUP(A33,[1]věž!$A$6:$P$125,10,FALSE)</f>
        <v>104</v>
      </c>
      <c r="F33" s="7" t="str">
        <f>VLOOKUP(A33,[1]věž!$A$6:$P$125,12,FALSE)</f>
        <v>Jan NESVADBA</v>
      </c>
      <c r="G33" s="7" t="str">
        <f>VLOOKUP(A33,[1]věž!$A$6:$P$125,13,FALSE)</f>
        <v>Olomouc</v>
      </c>
      <c r="H33" s="8">
        <f>VLOOKUP(A33,[1]věž!$A$6:$P$125,14,FALSE)</f>
        <v>16.96</v>
      </c>
      <c r="I33" s="8">
        <f>VLOOKUP(A33,[1]věž!$A$6:$P$125,15,FALSE)</f>
        <v>17.57</v>
      </c>
      <c r="J33" s="8">
        <f>VLOOKUP(A33,[1]věž!$A$6:$P$125,16,FALSE)</f>
        <v>16.96</v>
      </c>
    </row>
    <row r="34" spans="1:10">
      <c r="A34">
        <v>29</v>
      </c>
      <c r="B34" s="7">
        <f>VLOOKUP(A34,[1]věž!$A$6:$P$125,3,FALSE)</f>
        <v>29</v>
      </c>
      <c r="C34" s="7" t="str">
        <f>VLOOKUP(A34,[1]věž!$A$6:$P$125,5,FALSE)</f>
        <v/>
      </c>
      <c r="D34" s="7"/>
      <c r="E34" s="7">
        <f>VLOOKUP(A34,[1]věž!$A$6:$P$125,10,FALSE)</f>
        <v>55</v>
      </c>
      <c r="F34" s="7" t="str">
        <f>VLOOKUP(A34,[1]věž!$A$6:$P$125,12,FALSE)</f>
        <v>Dávid KALUŽNIK</v>
      </c>
      <c r="G34" s="7" t="str">
        <f>VLOOKUP(A34,[1]věž!$A$6:$P$125,13,FALSE)</f>
        <v>G4S Fire Services</v>
      </c>
      <c r="H34" s="8">
        <f>VLOOKUP(A34,[1]věž!$A$6:$P$125,14,FALSE)</f>
        <v>18.37</v>
      </c>
      <c r="I34" s="8">
        <f>VLOOKUP(A34,[1]věž!$A$6:$P$125,15,FALSE)</f>
        <v>17.11</v>
      </c>
      <c r="J34" s="8">
        <f>VLOOKUP(A34,[1]věž!$A$6:$P$125,16,FALSE)</f>
        <v>17.11</v>
      </c>
    </row>
    <row r="35" spans="1:10">
      <c r="A35">
        <v>30</v>
      </c>
      <c r="B35" s="7">
        <f>VLOOKUP(A35,[1]věž!$A$6:$P$125,3,FALSE)</f>
        <v>30</v>
      </c>
      <c r="C35" s="7" t="str">
        <f>VLOOKUP(A35,[1]věž!$A$6:$P$125,5,FALSE)</f>
        <v/>
      </c>
      <c r="D35" s="7"/>
      <c r="E35" s="7">
        <f>VLOOKUP(A35,[1]věž!$A$6:$P$125,10,FALSE)</f>
        <v>51</v>
      </c>
      <c r="F35" s="7" t="str">
        <f>VLOOKUP(A35,[1]věž!$A$6:$P$125,12,FALSE)</f>
        <v>Vladislav FODOR</v>
      </c>
      <c r="G35" s="7" t="str">
        <f>VLOOKUP(A35,[1]věž!$A$6:$P$125,13,FALSE)</f>
        <v>G4S Fire Services</v>
      </c>
      <c r="H35" s="8">
        <f>VLOOKUP(A35,[1]věž!$A$6:$P$125,14,FALSE)</f>
        <v>17.68</v>
      </c>
      <c r="I35" s="8">
        <f>VLOOKUP(A35,[1]věž!$A$6:$P$125,15,FALSE)</f>
        <v>17.52</v>
      </c>
      <c r="J35" s="8">
        <f>VLOOKUP(A35,[1]věž!$A$6:$P$125,16,FALSE)</f>
        <v>17.52</v>
      </c>
    </row>
    <row r="36" spans="1:10">
      <c r="A36">
        <v>31</v>
      </c>
      <c r="B36" s="7">
        <f>VLOOKUP(A36,[1]věž!$A$6:$P$125,3,FALSE)</f>
        <v>31</v>
      </c>
      <c r="C36" s="7">
        <f>VLOOKUP(A36,[1]věž!$A$6:$P$125,5,FALSE)</f>
        <v>16</v>
      </c>
      <c r="D36" s="7" t="str">
        <f>VLOOKUP(A36,[1]věž!$A$6:$P$125,7,FALSE)</f>
        <v/>
      </c>
      <c r="E36" s="7">
        <f>VLOOKUP(A36,[1]věž!$A$6:$P$125,10,FALSE)</f>
        <v>46</v>
      </c>
      <c r="F36" s="7" t="str">
        <f>VLOOKUP(A36,[1]věž!$A$6:$P$125,12,FALSE)</f>
        <v>Jakub ARVAI</v>
      </c>
      <c r="G36" s="7" t="str">
        <f>VLOOKUP(A36,[1]věž!$A$6:$P$125,13,FALSE)</f>
        <v>Ostrava</v>
      </c>
      <c r="H36" s="8">
        <f>VLOOKUP(A36,[1]věž!$A$6:$P$125,14,FALSE)</f>
        <v>17.93</v>
      </c>
      <c r="I36" s="8">
        <f>VLOOKUP(A36,[1]věž!$A$6:$P$125,15,FALSE)</f>
        <v>18.07</v>
      </c>
      <c r="J36" s="8">
        <f>VLOOKUP(A36,[1]věž!$A$6:$P$125,16,FALSE)</f>
        <v>17.93</v>
      </c>
    </row>
    <row r="37" spans="1:10">
      <c r="A37">
        <v>32</v>
      </c>
      <c r="B37" s="7">
        <f>VLOOKUP(A37,[1]věž!$A$6:$P$125,3,FALSE)</f>
        <v>32</v>
      </c>
      <c r="C37" s="7" t="str">
        <f>VLOOKUP(A37,[1]věž!$A$6:$P$125,5,FALSE)</f>
        <v/>
      </c>
      <c r="D37" s="7">
        <f>VLOOKUP(A37,[1]věž!$A$6:$P$125,7,FALSE)</f>
        <v>11</v>
      </c>
      <c r="E37" s="7">
        <f>VLOOKUP(A37,[1]věž!$A$6:$P$125,10,FALSE)</f>
        <v>103</v>
      </c>
      <c r="F37" s="7" t="str">
        <f>VLOOKUP(A37,[1]věž!$A$6:$P$125,12,FALSE)</f>
        <v>Jiří MAREŠ</v>
      </c>
      <c r="G37" s="7" t="str">
        <f>VLOOKUP(A37,[1]věž!$A$6:$P$125,13,FALSE)</f>
        <v>Olomouc</v>
      </c>
      <c r="H37" s="8">
        <f>VLOOKUP(A37,[1]věž!$A$6:$P$125,14,FALSE)</f>
        <v>18.100000000000001</v>
      </c>
      <c r="I37" s="8">
        <f>VLOOKUP(A37,[1]věž!$A$6:$P$125,15,FALSE)</f>
        <v>99.99</v>
      </c>
      <c r="J37" s="8">
        <f>VLOOKUP(A37,[1]věž!$A$6:$P$125,16,FALSE)</f>
        <v>18.100000000000001</v>
      </c>
    </row>
    <row r="38" spans="1:10">
      <c r="A38">
        <v>33</v>
      </c>
      <c r="B38" s="7">
        <f>VLOOKUP(A38,[1]věž!$A$6:$P$125,3,FALSE)</f>
        <v>33</v>
      </c>
      <c r="C38" s="7" t="str">
        <f>VLOOKUP(A38,[1]věž!$A$6:$P$125,5,FALSE)</f>
        <v/>
      </c>
      <c r="D38" s="7"/>
      <c r="E38" s="7">
        <f>VLOOKUP(A38,[1]věž!$A$6:$P$125,10,FALSE)</f>
        <v>58</v>
      </c>
      <c r="F38" s="7" t="str">
        <f>VLOOKUP(A38,[1]věž!$A$6:$P$125,12,FALSE)</f>
        <v>Alexander KOCSIS</v>
      </c>
      <c r="G38" s="7" t="str">
        <f>VLOOKUP(A38,[1]věž!$A$6:$P$125,13,FALSE)</f>
        <v>G4S Fire Services</v>
      </c>
      <c r="H38" s="8">
        <f>VLOOKUP(A38,[1]věž!$A$6:$P$125,14,FALSE)</f>
        <v>18.88</v>
      </c>
      <c r="I38" s="8">
        <f>VLOOKUP(A38,[1]věž!$A$6:$P$125,15,FALSE)</f>
        <v>18.239999999999998</v>
      </c>
      <c r="J38" s="8">
        <f>VLOOKUP(A38,[1]věž!$A$6:$P$125,16,FALSE)</f>
        <v>18.239999999999998</v>
      </c>
    </row>
    <row r="39" spans="1:10">
      <c r="A39">
        <v>34</v>
      </c>
      <c r="B39" s="7">
        <f>VLOOKUP(A39,[1]věž!$A$6:$P$125,3,FALSE)</f>
        <v>34</v>
      </c>
      <c r="C39" s="7" t="str">
        <f>VLOOKUP(A39,[1]věž!$A$6:$P$125,5,FALSE)</f>
        <v/>
      </c>
      <c r="D39" s="7">
        <f>VLOOKUP(A39,[1]věž!$A$6:$P$125,7,FALSE)</f>
        <v>12</v>
      </c>
      <c r="E39" s="7">
        <f>VLOOKUP(A39,[1]věž!$A$6:$P$125,10,FALSE)</f>
        <v>82</v>
      </c>
      <c r="F39" s="7" t="str">
        <f>VLOOKUP(A39,[1]věž!$A$6:$P$125,12,FALSE)</f>
        <v>Petr MIRVALD</v>
      </c>
      <c r="G39" s="7" t="str">
        <f>VLOOKUP(A39,[1]věž!$A$6:$P$125,13,FALSE)</f>
        <v>Přerov</v>
      </c>
      <c r="H39" s="8">
        <f>VLOOKUP(A39,[1]věž!$A$6:$P$125,14,FALSE)</f>
        <v>20.09</v>
      </c>
      <c r="I39" s="8">
        <f>VLOOKUP(A39,[1]věž!$A$6:$P$125,15,FALSE)</f>
        <v>18.38</v>
      </c>
      <c r="J39" s="8">
        <f>VLOOKUP(A39,[1]věž!$A$6:$P$125,16,FALSE)</f>
        <v>18.38</v>
      </c>
    </row>
    <row r="40" spans="1:10">
      <c r="A40">
        <v>35</v>
      </c>
      <c r="B40" s="7">
        <f>VLOOKUP(A40,[1]věž!$A$6:$P$125,3,FALSE)</f>
        <v>35</v>
      </c>
      <c r="C40" s="7" t="str">
        <f>VLOOKUP(A40,[1]věž!$A$6:$P$125,5,FALSE)</f>
        <v/>
      </c>
      <c r="D40" s="7">
        <f>VLOOKUP(A40,[1]věž!$A$6:$P$125,7,FALSE)</f>
        <v>13</v>
      </c>
      <c r="E40" s="7">
        <f>VLOOKUP(A40,[1]věž!$A$6:$P$125,10,FALSE)</f>
        <v>84</v>
      </c>
      <c r="F40" s="7" t="str">
        <f>VLOOKUP(A40,[1]věž!$A$6:$P$125,12,FALSE)</f>
        <v>Josef BUCHTA</v>
      </c>
      <c r="G40" s="7" t="str">
        <f>VLOOKUP(A40,[1]věž!$A$6:$P$125,13,FALSE)</f>
        <v>Přerov</v>
      </c>
      <c r="H40" s="8">
        <f>VLOOKUP(A40,[1]věž!$A$6:$P$125,14,FALSE)</f>
        <v>22.84</v>
      </c>
      <c r="I40" s="8">
        <f>VLOOKUP(A40,[1]věž!$A$6:$P$125,15,FALSE)</f>
        <v>18.61</v>
      </c>
      <c r="J40" s="8">
        <f>VLOOKUP(A40,[1]věž!$A$6:$P$125,16,FALSE)</f>
        <v>18.61</v>
      </c>
    </row>
    <row r="41" spans="1:10">
      <c r="A41">
        <v>36</v>
      </c>
      <c r="B41" s="7">
        <f>VLOOKUP(A41,[1]věž!$A$6:$P$125,3,FALSE)</f>
        <v>36</v>
      </c>
      <c r="C41" s="7" t="str">
        <f>VLOOKUP(A41,[1]věž!$A$6:$P$125,5,FALSE)</f>
        <v/>
      </c>
      <c r="D41" s="7"/>
      <c r="E41" s="7">
        <f>VLOOKUP(A41,[1]věž!$A$6:$P$125,10,FALSE)</f>
        <v>53</v>
      </c>
      <c r="F41" s="7" t="str">
        <f>VLOOKUP(A41,[1]věž!$A$6:$P$125,12,FALSE)</f>
        <v>Jakub PAVELKA</v>
      </c>
      <c r="G41" s="7" t="str">
        <f>VLOOKUP(A41,[1]věž!$A$6:$P$125,13,FALSE)</f>
        <v>G4S Fire Services</v>
      </c>
      <c r="H41" s="8">
        <f>VLOOKUP(A41,[1]věž!$A$6:$P$125,14,FALSE)</f>
        <v>19.29</v>
      </c>
      <c r="I41" s="8">
        <f>VLOOKUP(A41,[1]věž!$A$6:$P$125,15,FALSE)</f>
        <v>21.55</v>
      </c>
      <c r="J41" s="8">
        <f>VLOOKUP(A41,[1]věž!$A$6:$P$125,16,FALSE)</f>
        <v>19.29</v>
      </c>
    </row>
    <row r="42" spans="1:10">
      <c r="A42">
        <v>37</v>
      </c>
      <c r="B42" s="7">
        <f>VLOOKUP(A42,[1]věž!$A$6:$P$125,3,FALSE)</f>
        <v>37</v>
      </c>
      <c r="C42" s="7" t="str">
        <f>VLOOKUP(A42,[1]věž!$A$6:$P$125,5,FALSE)</f>
        <v/>
      </c>
      <c r="D42" s="7">
        <f>VLOOKUP(A42,[1]věž!$A$6:$P$125,7,FALSE)</f>
        <v>14</v>
      </c>
      <c r="E42" s="7">
        <f>VLOOKUP(A42,[1]věž!$A$6:$P$125,10,FALSE)</f>
        <v>64</v>
      </c>
      <c r="F42" s="7" t="str">
        <f>VLOOKUP(A42,[1]věž!$A$6:$P$125,12,FALSE)</f>
        <v>Přemysl VENOUŠ</v>
      </c>
      <c r="G42" s="7" t="str">
        <f>VLOOKUP(A42,[1]věž!$A$6:$P$125,13,FALSE)</f>
        <v>Šumperk</v>
      </c>
      <c r="H42" s="8">
        <f>VLOOKUP(A42,[1]věž!$A$6:$P$125,14,FALSE)</f>
        <v>19.96</v>
      </c>
      <c r="I42" s="8">
        <f>VLOOKUP(A42,[1]věž!$A$6:$P$125,15,FALSE)</f>
        <v>99.99</v>
      </c>
      <c r="J42" s="8">
        <f>VLOOKUP(A42,[1]věž!$A$6:$P$125,16,FALSE)</f>
        <v>19.96</v>
      </c>
    </row>
    <row r="43" spans="1:10">
      <c r="A43">
        <v>38</v>
      </c>
      <c r="B43" s="7">
        <f>VLOOKUP(A43,[1]věž!$A$6:$P$125,3,FALSE)</f>
        <v>38</v>
      </c>
      <c r="C43" s="7" t="str">
        <f>VLOOKUP(A43,[1]věž!$A$6:$P$125,5,FALSE)</f>
        <v/>
      </c>
      <c r="D43" s="7"/>
      <c r="E43" s="7">
        <f>VLOOKUP(A43,[1]věž!$A$6:$P$125,10,FALSE)</f>
        <v>57</v>
      </c>
      <c r="F43" s="7" t="str">
        <f>VLOOKUP(A43,[1]věž!$A$6:$P$125,12,FALSE)</f>
        <v>Štefan NEUVIRTH</v>
      </c>
      <c r="G43" s="7" t="str">
        <f>VLOOKUP(A43,[1]věž!$A$6:$P$125,13,FALSE)</f>
        <v>G4S Fire Services</v>
      </c>
      <c r="H43" s="8">
        <f>VLOOKUP(A43,[1]věž!$A$6:$P$125,14,FALSE)</f>
        <v>20.96</v>
      </c>
      <c r="I43" s="8">
        <f>VLOOKUP(A43,[1]věž!$A$6:$P$125,15,FALSE)</f>
        <v>20.34</v>
      </c>
      <c r="J43" s="8">
        <f>VLOOKUP(A43,[1]věž!$A$6:$P$125,16,FALSE)</f>
        <v>20.34</v>
      </c>
    </row>
    <row r="44" spans="1:10">
      <c r="A44">
        <v>39</v>
      </c>
      <c r="B44" s="7">
        <f>VLOOKUP(A44,[1]věž!$A$6:$P$125,3,FALSE)</f>
        <v>39</v>
      </c>
      <c r="C44" s="7" t="str">
        <f>VLOOKUP(A44,[1]věž!$A$6:$P$125,5,FALSE)</f>
        <v/>
      </c>
      <c r="D44" s="7">
        <f>VLOOKUP(A44,[1]věž!$A$6:$P$125,7,FALSE)</f>
        <v>15</v>
      </c>
      <c r="E44" s="7">
        <f>VLOOKUP(A44,[1]věž!$A$6:$P$125,10,FALSE)</f>
        <v>73</v>
      </c>
      <c r="F44" s="7" t="str">
        <f>VLOOKUP(A44,[1]věž!$A$6:$P$125,12,FALSE)</f>
        <v>Martin POLÁŠEK</v>
      </c>
      <c r="G44" s="7" t="str">
        <f>VLOOKUP(A44,[1]věž!$A$6:$P$125,13,FALSE)</f>
        <v>Frýdek - Místek</v>
      </c>
      <c r="H44" s="8">
        <f>VLOOKUP(A44,[1]věž!$A$6:$P$125,14,FALSE)</f>
        <v>22.7</v>
      </c>
      <c r="I44" s="8">
        <f>VLOOKUP(A44,[1]věž!$A$6:$P$125,15,FALSE)</f>
        <v>20.45</v>
      </c>
      <c r="J44" s="8">
        <f>VLOOKUP(A44,[1]věž!$A$6:$P$125,16,FALSE)</f>
        <v>20.45</v>
      </c>
    </row>
    <row r="45" spans="1:10">
      <c r="A45">
        <v>40</v>
      </c>
      <c r="B45" s="7">
        <f>VLOOKUP(A45,[1]věž!$A$6:$P$125,3,FALSE)</f>
        <v>40</v>
      </c>
      <c r="C45" s="7" t="str">
        <f>VLOOKUP(A45,[1]věž!$A$6:$P$125,5,FALSE)</f>
        <v/>
      </c>
      <c r="D45" s="7">
        <f>VLOOKUP(A45,[1]věž!$A$6:$P$125,7,FALSE)</f>
        <v>16</v>
      </c>
      <c r="E45" s="7">
        <f>VLOOKUP(A45,[1]věž!$A$6:$P$125,10,FALSE)</f>
        <v>71</v>
      </c>
      <c r="F45" s="7" t="str">
        <f>VLOOKUP(A45,[1]věž!$A$6:$P$125,12,FALSE)</f>
        <v>Jiří HRČEK</v>
      </c>
      <c r="G45" s="7" t="str">
        <f>VLOOKUP(A45,[1]věž!$A$6:$P$125,13,FALSE)</f>
        <v>Frýdek - Místek</v>
      </c>
      <c r="H45" s="8">
        <f>VLOOKUP(A45,[1]věž!$A$6:$P$125,14,FALSE)</f>
        <v>20.7</v>
      </c>
      <c r="I45" s="8">
        <f>VLOOKUP(A45,[1]věž!$A$6:$P$125,15,FALSE)</f>
        <v>99.99</v>
      </c>
      <c r="J45" s="8">
        <f>VLOOKUP(A45,[1]věž!$A$6:$P$125,16,FALSE)</f>
        <v>20.7</v>
      </c>
    </row>
    <row r="46" spans="1:10">
      <c r="A46">
        <v>41</v>
      </c>
      <c r="B46" s="7">
        <f>VLOOKUP(A46,[1]věž!$A$6:$P$125,3,FALSE)</f>
        <v>41</v>
      </c>
      <c r="C46" s="7" t="str">
        <f>VLOOKUP(A46,[1]věž!$A$6:$P$125,5,FALSE)</f>
        <v/>
      </c>
      <c r="D46" s="7">
        <f>VLOOKUP(A46,[1]věž!$A$6:$P$125,7,FALSE)</f>
        <v>17</v>
      </c>
      <c r="E46" s="7">
        <f>VLOOKUP(A46,[1]věž!$A$6:$P$125,10,FALSE)</f>
        <v>87</v>
      </c>
      <c r="F46" s="7" t="str">
        <f>VLOOKUP(A46,[1]věž!$A$6:$P$125,12,FALSE)</f>
        <v>Zdeněk NAVRÁTIL</v>
      </c>
      <c r="G46" s="7" t="str">
        <f>VLOOKUP(A46,[1]věž!$A$6:$P$125,13,FALSE)</f>
        <v>Přerov</v>
      </c>
      <c r="H46" s="8">
        <f>VLOOKUP(A46,[1]věž!$A$6:$P$125,14,FALSE)</f>
        <v>21.94</v>
      </c>
      <c r="I46" s="8">
        <f>VLOOKUP(A46,[1]věž!$A$6:$P$125,15,FALSE)</f>
        <v>20.9</v>
      </c>
      <c r="J46" s="8">
        <f>VLOOKUP(A46,[1]věž!$A$6:$P$125,16,FALSE)</f>
        <v>20.9</v>
      </c>
    </row>
    <row r="47" spans="1:10">
      <c r="A47">
        <v>42</v>
      </c>
      <c r="B47" s="7">
        <f>VLOOKUP(A47,[1]věž!$A$6:$P$125,3,FALSE)</f>
        <v>42</v>
      </c>
      <c r="C47" s="7" t="str">
        <f>VLOOKUP(A47,[1]věž!$A$6:$P$125,5,FALSE)</f>
        <v/>
      </c>
      <c r="D47" s="7">
        <f>VLOOKUP(A47,[1]věž!$A$6:$P$125,7,FALSE)</f>
        <v>18</v>
      </c>
      <c r="E47" s="7">
        <f>VLOOKUP(A47,[1]věž!$A$6:$P$125,10,FALSE)</f>
        <v>68</v>
      </c>
      <c r="F47" s="7" t="str">
        <f>VLOOKUP(A47,[1]věž!$A$6:$P$125,12,FALSE)</f>
        <v>Vítězslav RESNER</v>
      </c>
      <c r="G47" s="7" t="str">
        <f>VLOOKUP(A47,[1]věž!$A$6:$P$125,13,FALSE)</f>
        <v>Šumperk</v>
      </c>
      <c r="H47" s="8">
        <f>VLOOKUP(A47,[1]věž!$A$6:$P$125,14,FALSE)</f>
        <v>20.97</v>
      </c>
      <c r="I47" s="8">
        <f>VLOOKUP(A47,[1]věž!$A$6:$P$125,15,FALSE)</f>
        <v>99.99</v>
      </c>
      <c r="J47" s="8">
        <f>VLOOKUP(A47,[1]věž!$A$6:$P$125,16,FALSE)</f>
        <v>20.97</v>
      </c>
    </row>
    <row r="48" spans="1:10">
      <c r="A48">
        <v>43</v>
      </c>
      <c r="B48" s="7">
        <f>VLOOKUP(A48,[1]věž!$A$6:$P$125,3,FALSE)</f>
        <v>43</v>
      </c>
      <c r="C48" s="7">
        <f>VLOOKUP(A48,[1]věž!$A$6:$P$125,5,FALSE)</f>
        <v>17</v>
      </c>
      <c r="D48" s="7" t="str">
        <f>VLOOKUP(A48,[1]věž!$A$6:$P$125,7,FALSE)</f>
        <v/>
      </c>
      <c r="E48" s="7">
        <f>VLOOKUP(A48,[1]věž!$A$6:$P$125,10,FALSE)</f>
        <v>114</v>
      </c>
      <c r="F48" s="7" t="str">
        <f>VLOOKUP(A48,[1]věž!$A$6:$P$125,12,FALSE)</f>
        <v>Pavel KROUPA</v>
      </c>
      <c r="G48" s="7" t="str">
        <f>VLOOKUP(A48,[1]věž!$A$6:$P$125,13,FALSE)</f>
        <v>Nový Jičín</v>
      </c>
      <c r="H48" s="8">
        <f>VLOOKUP(A48,[1]věž!$A$6:$P$125,14,FALSE)</f>
        <v>21.47</v>
      </c>
      <c r="I48" s="8">
        <f>VLOOKUP(A48,[1]věž!$A$6:$P$125,15,FALSE)</f>
        <v>24.89</v>
      </c>
      <c r="J48" s="8">
        <f>VLOOKUP(A48,[1]věž!$A$6:$P$125,16,FALSE)</f>
        <v>21.47</v>
      </c>
    </row>
    <row r="49" spans="1:10">
      <c r="A49">
        <v>44</v>
      </c>
      <c r="B49" s="7">
        <f>VLOOKUP(A49,[1]věž!$A$6:$P$125,3,FALSE)</f>
        <v>44</v>
      </c>
      <c r="C49" s="7">
        <f>VLOOKUP(A49,[1]věž!$A$6:$P$125,5,FALSE)</f>
        <v>18</v>
      </c>
      <c r="D49" s="7" t="str">
        <f>VLOOKUP(A49,[1]věž!$A$6:$P$125,7,FALSE)</f>
        <v/>
      </c>
      <c r="E49" s="7">
        <f>VLOOKUP(A49,[1]věž!$A$6:$P$125,10,FALSE)</f>
        <v>111</v>
      </c>
      <c r="F49" s="7" t="str">
        <f>VLOOKUP(A49,[1]věž!$A$6:$P$125,12,FALSE)</f>
        <v>Daniel CAMFRLA</v>
      </c>
      <c r="G49" s="7" t="str">
        <f>VLOOKUP(A49,[1]věž!$A$6:$P$125,13,FALSE)</f>
        <v>Nový Jičín</v>
      </c>
      <c r="H49" s="8">
        <f>VLOOKUP(A49,[1]věž!$A$6:$P$125,14,FALSE)</f>
        <v>21.53</v>
      </c>
      <c r="I49" s="8">
        <f>VLOOKUP(A49,[1]věž!$A$6:$P$125,15,FALSE)</f>
        <v>99.99</v>
      </c>
      <c r="J49" s="8">
        <f>VLOOKUP(A49,[1]věž!$A$6:$P$125,16,FALSE)</f>
        <v>21.53</v>
      </c>
    </row>
    <row r="50" spans="1:10">
      <c r="A50">
        <v>45</v>
      </c>
      <c r="B50" s="7">
        <f>VLOOKUP(A50,[1]věž!$A$6:$P$125,3,FALSE)</f>
        <v>45</v>
      </c>
      <c r="C50" s="7" t="str">
        <f>VLOOKUP(A50,[1]věž!$A$6:$P$125,5,FALSE)</f>
        <v/>
      </c>
      <c r="D50" s="7">
        <f>VLOOKUP(A50,[1]věž!$A$6:$P$125,7,FALSE)</f>
        <v>19</v>
      </c>
      <c r="E50" s="7">
        <f>VLOOKUP(A50,[1]věž!$A$6:$P$125,10,FALSE)</f>
        <v>81</v>
      </c>
      <c r="F50" s="7" t="str">
        <f>VLOOKUP(A50,[1]věž!$A$6:$P$125,12,FALSE)</f>
        <v>Jan KLIMECKÝ</v>
      </c>
      <c r="G50" s="7" t="str">
        <f>VLOOKUP(A50,[1]věž!$A$6:$P$125,13,FALSE)</f>
        <v>Přerov</v>
      </c>
      <c r="H50" s="8">
        <f>VLOOKUP(A50,[1]věž!$A$6:$P$125,14,FALSE)</f>
        <v>27.52</v>
      </c>
      <c r="I50" s="8">
        <f>VLOOKUP(A50,[1]věž!$A$6:$P$125,15,FALSE)</f>
        <v>21.57</v>
      </c>
      <c r="J50" s="8">
        <f>VLOOKUP(A50,[1]věž!$A$6:$P$125,16,FALSE)</f>
        <v>21.57</v>
      </c>
    </row>
    <row r="51" spans="1:10">
      <c r="A51">
        <v>46</v>
      </c>
      <c r="B51" s="7">
        <f>VLOOKUP(A51,[1]věž!$A$6:$P$125,3,FALSE)</f>
        <v>46</v>
      </c>
      <c r="C51" s="7">
        <f>VLOOKUP(A51,[1]věž!$A$6:$P$125,5,FALSE)</f>
        <v>19</v>
      </c>
      <c r="D51" s="7" t="str">
        <f>VLOOKUP(A51,[1]věž!$A$6:$P$125,7,FALSE)</f>
        <v/>
      </c>
      <c r="E51" s="7">
        <f>VLOOKUP(A51,[1]věž!$A$6:$P$125,10,FALSE)</f>
        <v>112</v>
      </c>
      <c r="F51" s="7" t="str">
        <f>VLOOKUP(A51,[1]věž!$A$6:$P$125,12,FALSE)</f>
        <v>Petr BINAR</v>
      </c>
      <c r="G51" s="7" t="str">
        <f>VLOOKUP(A51,[1]věž!$A$6:$P$125,13,FALSE)</f>
        <v>Nový Jičín</v>
      </c>
      <c r="H51" s="8">
        <f>VLOOKUP(A51,[1]věž!$A$6:$P$125,14,FALSE)</f>
        <v>22.19</v>
      </c>
      <c r="I51" s="8">
        <f>VLOOKUP(A51,[1]věž!$A$6:$P$125,15,FALSE)</f>
        <v>21.66</v>
      </c>
      <c r="J51" s="8">
        <f>VLOOKUP(A51,[1]věž!$A$6:$P$125,16,FALSE)</f>
        <v>21.66</v>
      </c>
    </row>
    <row r="52" spans="1:10">
      <c r="A52">
        <v>47</v>
      </c>
      <c r="B52" s="7">
        <f>VLOOKUP(A52,[1]věž!$A$6:$P$125,3,FALSE)</f>
        <v>47</v>
      </c>
      <c r="C52" s="7" t="str">
        <f>VLOOKUP(A52,[1]věž!$A$6:$P$125,5,FALSE)</f>
        <v/>
      </c>
      <c r="D52" s="7">
        <f>VLOOKUP(A52,[1]věž!$A$6:$P$125,7,FALSE)</f>
        <v>20</v>
      </c>
      <c r="E52" s="7">
        <f>VLOOKUP(A52,[1]věž!$A$6:$P$125,10,FALSE)</f>
        <v>105</v>
      </c>
      <c r="F52" s="7" t="str">
        <f>VLOOKUP(A52,[1]věž!$A$6:$P$125,12,FALSE)</f>
        <v>Jaroslav NAVRÁTIL</v>
      </c>
      <c r="G52" s="7" t="str">
        <f>VLOOKUP(A52,[1]věž!$A$6:$P$125,13,FALSE)</f>
        <v>Olomouc</v>
      </c>
      <c r="H52" s="8">
        <f>VLOOKUP(A52,[1]věž!$A$6:$P$125,14,FALSE)</f>
        <v>23.05</v>
      </c>
      <c r="I52" s="8">
        <f>VLOOKUP(A52,[1]věž!$A$6:$P$125,15,FALSE)</f>
        <v>22.39</v>
      </c>
      <c r="J52" s="8">
        <f>VLOOKUP(A52,[1]věž!$A$6:$P$125,16,FALSE)</f>
        <v>22.39</v>
      </c>
    </row>
    <row r="53" spans="1:10">
      <c r="A53">
        <v>48</v>
      </c>
      <c r="B53" s="7">
        <f>VLOOKUP(A53,[1]věž!$A$6:$P$125,3,FALSE)</f>
        <v>48</v>
      </c>
      <c r="C53" s="7">
        <f>VLOOKUP(A53,[1]věž!$A$6:$P$125,5,FALSE)</f>
        <v>20</v>
      </c>
      <c r="D53" s="7" t="str">
        <f>VLOOKUP(A53,[1]věž!$A$6:$P$125,7,FALSE)</f>
        <v/>
      </c>
      <c r="E53" s="7">
        <f>VLOOKUP(A53,[1]věž!$A$6:$P$125,10,FALSE)</f>
        <v>1</v>
      </c>
      <c r="F53" s="7" t="str">
        <f>VLOOKUP(A53,[1]věž!$A$6:$P$125,12,FALSE)</f>
        <v>Petr BOXAN</v>
      </c>
      <c r="G53" s="7" t="str">
        <f>VLOOKUP(A53,[1]věž!$A$6:$P$125,13,FALSE)</f>
        <v>Bruntál</v>
      </c>
      <c r="H53" s="8">
        <f>VLOOKUP(A53,[1]věž!$A$6:$P$125,14,FALSE)</f>
        <v>23.84</v>
      </c>
      <c r="I53" s="8">
        <f>VLOOKUP(A53,[1]věž!$A$6:$P$125,15,FALSE)</f>
        <v>23.01</v>
      </c>
      <c r="J53" s="8">
        <f>VLOOKUP(A53,[1]věž!$A$6:$P$125,16,FALSE)</f>
        <v>23.01</v>
      </c>
    </row>
    <row r="54" spans="1:10">
      <c r="A54">
        <v>49</v>
      </c>
      <c r="B54" s="7">
        <f>VLOOKUP(A54,[1]věž!$A$6:$P$125,3,FALSE)</f>
        <v>49</v>
      </c>
      <c r="C54" s="7" t="str">
        <f>VLOOKUP(A54,[1]věž!$A$6:$P$125,5,FALSE)</f>
        <v/>
      </c>
      <c r="D54" s="7">
        <f>VLOOKUP(A54,[1]věž!$A$6:$P$125,7,FALSE)</f>
        <v>21</v>
      </c>
      <c r="E54" s="7">
        <f>VLOOKUP(A54,[1]věž!$A$6:$P$125,10,FALSE)</f>
        <v>61</v>
      </c>
      <c r="F54" s="7" t="str">
        <f>VLOOKUP(A54,[1]věž!$A$6:$P$125,12,FALSE)</f>
        <v>Michal DRIEMER</v>
      </c>
      <c r="G54" s="7" t="str">
        <f>VLOOKUP(A54,[1]věž!$A$6:$P$125,13,FALSE)</f>
        <v>Šumperk</v>
      </c>
      <c r="H54" s="8">
        <f>VLOOKUP(A54,[1]věž!$A$6:$P$125,14,FALSE)</f>
        <v>26.52</v>
      </c>
      <c r="I54" s="8">
        <f>VLOOKUP(A54,[1]věž!$A$6:$P$125,15,FALSE)</f>
        <v>23.03</v>
      </c>
      <c r="J54" s="8">
        <f>VLOOKUP(A54,[1]věž!$A$6:$P$125,16,FALSE)</f>
        <v>23.03</v>
      </c>
    </row>
    <row r="55" spans="1:10">
      <c r="A55">
        <v>50</v>
      </c>
      <c r="B55" s="7">
        <f>VLOOKUP(A55,[1]věž!$A$6:$P$125,3,FALSE)</f>
        <v>50</v>
      </c>
      <c r="C55" s="7">
        <f>VLOOKUP(A55,[1]věž!$A$6:$P$125,5,FALSE)</f>
        <v>21</v>
      </c>
      <c r="D55" s="7" t="str">
        <f>VLOOKUP(A55,[1]věž!$A$6:$P$125,7,FALSE)</f>
        <v/>
      </c>
      <c r="E55" s="7">
        <f>VLOOKUP(A55,[1]věž!$A$6:$P$125,10,FALSE)</f>
        <v>7</v>
      </c>
      <c r="F55" s="7" t="str">
        <f>VLOOKUP(A55,[1]věž!$A$6:$P$125,12,FALSE)</f>
        <v>Petr SLAVÍK</v>
      </c>
      <c r="G55" s="7" t="str">
        <f>VLOOKUP(A55,[1]věž!$A$6:$P$125,13,FALSE)</f>
        <v>Bruntál</v>
      </c>
      <c r="H55" s="8">
        <f>VLOOKUP(A55,[1]věž!$A$6:$P$125,14,FALSE)</f>
        <v>23.17</v>
      </c>
      <c r="I55" s="8">
        <f>VLOOKUP(A55,[1]věž!$A$6:$P$125,15,FALSE)</f>
        <v>99.99</v>
      </c>
      <c r="J55" s="8">
        <f>VLOOKUP(A55,[1]věž!$A$6:$P$125,16,FALSE)</f>
        <v>23.17</v>
      </c>
    </row>
    <row r="56" spans="1:10">
      <c r="A56">
        <v>51</v>
      </c>
      <c r="B56" s="7">
        <f>VLOOKUP(A56,[1]věž!$A$6:$P$125,3,FALSE)</f>
        <v>51</v>
      </c>
      <c r="C56" s="7" t="str">
        <f>VLOOKUP(A56,[1]věž!$A$6:$P$125,5,FALSE)</f>
        <v/>
      </c>
      <c r="D56" s="7">
        <f>VLOOKUP(A56,[1]věž!$A$6:$P$125,7,FALSE)</f>
        <v>22</v>
      </c>
      <c r="E56" s="7">
        <f>VLOOKUP(A56,[1]věž!$A$6:$P$125,10,FALSE)</f>
        <v>33</v>
      </c>
      <c r="F56" s="7" t="str">
        <f>VLOOKUP(A56,[1]věž!$A$6:$P$125,12,FALSE)</f>
        <v>Jiří POKOVBA</v>
      </c>
      <c r="G56" s="7" t="str">
        <f>VLOOKUP(A56,[1]věž!$A$6:$P$125,13,FALSE)</f>
        <v>Prostějov</v>
      </c>
      <c r="H56" s="8">
        <f>VLOOKUP(A56,[1]věž!$A$6:$P$125,14,FALSE)</f>
        <v>29.46</v>
      </c>
      <c r="I56" s="8">
        <f>VLOOKUP(A56,[1]věž!$A$6:$P$125,15,FALSE)</f>
        <v>23.93</v>
      </c>
      <c r="J56" s="8">
        <f>VLOOKUP(A56,[1]věž!$A$6:$P$125,16,FALSE)</f>
        <v>23.93</v>
      </c>
    </row>
    <row r="57" spans="1:10">
      <c r="A57">
        <v>52</v>
      </c>
      <c r="B57" s="7">
        <f>VLOOKUP(A57,[1]věž!$A$6:$P$125,3,FALSE)</f>
        <v>52</v>
      </c>
      <c r="C57" s="7">
        <f>VLOOKUP(A57,[1]věž!$A$6:$P$125,5,FALSE)</f>
        <v>22</v>
      </c>
      <c r="D57" s="7" t="str">
        <f>VLOOKUP(A57,[1]věž!$A$6:$P$125,7,FALSE)</f>
        <v/>
      </c>
      <c r="E57" s="7">
        <f>VLOOKUP(A57,[1]věž!$A$6:$P$125,10,FALSE)</f>
        <v>24</v>
      </c>
      <c r="F57" s="7" t="str">
        <f>VLOOKUP(A57,[1]věž!$A$6:$P$125,12,FALSE)</f>
        <v>Jan ČERNÝ</v>
      </c>
      <c r="G57" s="7" t="str">
        <f>VLOOKUP(A57,[1]věž!$A$6:$P$125,13,FALSE)</f>
        <v>Opava</v>
      </c>
      <c r="H57" s="8">
        <f>VLOOKUP(A57,[1]věž!$A$6:$P$125,14,FALSE)</f>
        <v>23.94</v>
      </c>
      <c r="I57" s="8">
        <f>VLOOKUP(A57,[1]věž!$A$6:$P$125,15,FALSE)</f>
        <v>24.63</v>
      </c>
      <c r="J57" s="8">
        <f>VLOOKUP(A57,[1]věž!$A$6:$P$125,16,FALSE)</f>
        <v>23.94</v>
      </c>
    </row>
    <row r="58" spans="1:10">
      <c r="A58">
        <v>53</v>
      </c>
      <c r="B58" s="7">
        <f>VLOOKUP(A58,[1]věž!$A$6:$P$125,3,FALSE)</f>
        <v>53</v>
      </c>
      <c r="C58" s="7">
        <f>VLOOKUP(A58,[1]věž!$A$6:$P$125,5,FALSE)</f>
        <v>23</v>
      </c>
      <c r="D58" s="7" t="str">
        <f>VLOOKUP(A58,[1]věž!$A$6:$P$125,7,FALSE)</f>
        <v/>
      </c>
      <c r="E58" s="7">
        <f>VLOOKUP(A58,[1]věž!$A$6:$P$125,10,FALSE)</f>
        <v>22</v>
      </c>
      <c r="F58" s="7" t="str">
        <f>VLOOKUP(A58,[1]věž!$A$6:$P$125,12,FALSE)</f>
        <v>Jiří DRÁPAL</v>
      </c>
      <c r="G58" s="7" t="str">
        <f>VLOOKUP(A58,[1]věž!$A$6:$P$125,13,FALSE)</f>
        <v>Opava</v>
      </c>
      <c r="H58" s="8">
        <f>VLOOKUP(A58,[1]věž!$A$6:$P$125,14,FALSE)</f>
        <v>24.12</v>
      </c>
      <c r="I58" s="8">
        <f>VLOOKUP(A58,[1]věž!$A$6:$P$125,15,FALSE)</f>
        <v>24.04</v>
      </c>
      <c r="J58" s="8">
        <f>VLOOKUP(A58,[1]věž!$A$6:$P$125,16,FALSE)</f>
        <v>24.04</v>
      </c>
    </row>
    <row r="59" spans="1:10">
      <c r="A59">
        <v>54</v>
      </c>
      <c r="B59" s="7">
        <f>VLOOKUP(A59,[1]věž!$A$6:$P$125,3,FALSE)</f>
        <v>54</v>
      </c>
      <c r="C59" s="7">
        <f>VLOOKUP(A59,[1]věž!$A$6:$P$125,5,FALSE)</f>
        <v>24</v>
      </c>
      <c r="D59" s="7" t="str">
        <f>VLOOKUP(A59,[1]věž!$A$6:$P$125,7,FALSE)</f>
        <v/>
      </c>
      <c r="E59" s="7">
        <f>VLOOKUP(A59,[1]věž!$A$6:$P$125,10,FALSE)</f>
        <v>23</v>
      </c>
      <c r="F59" s="7" t="str">
        <f>VLOOKUP(A59,[1]věž!$A$6:$P$125,12,FALSE)</f>
        <v>Aleš MARTINEK</v>
      </c>
      <c r="G59" s="7" t="str">
        <f>VLOOKUP(A59,[1]věž!$A$6:$P$125,13,FALSE)</f>
        <v>Opava</v>
      </c>
      <c r="H59" s="8">
        <f>VLOOKUP(A59,[1]věž!$A$6:$P$125,14,FALSE)</f>
        <v>25.31</v>
      </c>
      <c r="I59" s="8">
        <f>VLOOKUP(A59,[1]věž!$A$6:$P$125,15,FALSE)</f>
        <v>24.5</v>
      </c>
      <c r="J59" s="8">
        <f>VLOOKUP(A59,[1]věž!$A$6:$P$125,16,FALSE)</f>
        <v>24.5</v>
      </c>
    </row>
    <row r="60" spans="1:10">
      <c r="A60">
        <v>55</v>
      </c>
      <c r="B60" s="7">
        <f>VLOOKUP(A60,[1]věž!$A$6:$P$125,3,FALSE)</f>
        <v>55</v>
      </c>
      <c r="C60" s="7">
        <f>VLOOKUP(A60,[1]věž!$A$6:$P$125,5,FALSE)</f>
        <v>25</v>
      </c>
      <c r="D60" s="7" t="str">
        <f>VLOOKUP(A60,[1]věž!$A$6:$P$125,7,FALSE)</f>
        <v/>
      </c>
      <c r="E60" s="7">
        <f>VLOOKUP(A60,[1]věž!$A$6:$P$125,10,FALSE)</f>
        <v>116</v>
      </c>
      <c r="F60" s="7" t="str">
        <f>VLOOKUP(A60,[1]věž!$A$6:$P$125,12,FALSE)</f>
        <v>Lukáš JELŠÍK</v>
      </c>
      <c r="G60" s="7" t="str">
        <f>VLOOKUP(A60,[1]věž!$A$6:$P$125,13,FALSE)</f>
        <v>Nový Jičín</v>
      </c>
      <c r="H60" s="8">
        <f>VLOOKUP(A60,[1]věž!$A$6:$P$125,14,FALSE)</f>
        <v>27.72</v>
      </c>
      <c r="I60" s="8">
        <f>VLOOKUP(A60,[1]věž!$A$6:$P$125,15,FALSE)</f>
        <v>24.55</v>
      </c>
      <c r="J60" s="8">
        <f>VLOOKUP(A60,[1]věž!$A$6:$P$125,16,FALSE)</f>
        <v>24.55</v>
      </c>
    </row>
    <row r="61" spans="1:10">
      <c r="A61">
        <v>56</v>
      </c>
      <c r="B61" s="7">
        <f>VLOOKUP(A61,[1]věž!$A$6:$P$125,3,FALSE)</f>
        <v>56</v>
      </c>
      <c r="C61" s="7">
        <f>VLOOKUP(A61,[1]věž!$A$6:$P$125,5,FALSE)</f>
        <v>26</v>
      </c>
      <c r="D61" s="7" t="str">
        <f>VLOOKUP(A61,[1]věž!$A$6:$P$125,7,FALSE)</f>
        <v/>
      </c>
      <c r="E61" s="7">
        <f>VLOOKUP(A61,[1]věž!$A$6:$P$125,10,FALSE)</f>
        <v>119</v>
      </c>
      <c r="F61" s="7" t="str">
        <f>VLOOKUP(A61,[1]věž!$A$6:$P$125,12,FALSE)</f>
        <v>Petr FIURÁŠEK</v>
      </c>
      <c r="G61" s="7" t="str">
        <f>VLOOKUP(A61,[1]věž!$A$6:$P$125,13,FALSE)</f>
        <v>Nový Jičín</v>
      </c>
      <c r="H61" s="8">
        <f>VLOOKUP(A61,[1]věž!$A$6:$P$125,14,FALSE)</f>
        <v>24.68</v>
      </c>
      <c r="I61" s="8">
        <f>VLOOKUP(A61,[1]věž!$A$6:$P$125,15,FALSE)</f>
        <v>28.08</v>
      </c>
      <c r="J61" s="8">
        <f>VLOOKUP(A61,[1]věž!$A$6:$P$125,16,FALSE)</f>
        <v>24.68</v>
      </c>
    </row>
    <row r="62" spans="1:10">
      <c r="A62">
        <v>57</v>
      </c>
      <c r="B62" s="7">
        <f>VLOOKUP(A62,[1]věž!$A$6:$P$125,3,FALSE)</f>
        <v>57</v>
      </c>
      <c r="C62" s="7" t="str">
        <f>VLOOKUP(A62,[1]věž!$A$6:$P$125,5,FALSE)</f>
        <v/>
      </c>
      <c r="D62" s="7">
        <f>VLOOKUP(A62,[1]věž!$A$6:$P$125,7,FALSE)</f>
        <v>23</v>
      </c>
      <c r="E62" s="7">
        <f>VLOOKUP(A62,[1]věž!$A$6:$P$125,10,FALSE)</f>
        <v>72</v>
      </c>
      <c r="F62" s="7" t="str">
        <f>VLOOKUP(A62,[1]věž!$A$6:$P$125,12,FALSE)</f>
        <v>Jiří MECHL</v>
      </c>
      <c r="G62" s="7" t="str">
        <f>VLOOKUP(A62,[1]věž!$A$6:$P$125,13,FALSE)</f>
        <v>Frýdek - Místek</v>
      </c>
      <c r="H62" s="8">
        <f>VLOOKUP(A62,[1]věž!$A$6:$P$125,14,FALSE)</f>
        <v>25.62</v>
      </c>
      <c r="I62" s="8">
        <f>VLOOKUP(A62,[1]věž!$A$6:$P$125,15,FALSE)</f>
        <v>24.8</v>
      </c>
      <c r="J62" s="8">
        <f>VLOOKUP(A62,[1]věž!$A$6:$P$125,16,FALSE)</f>
        <v>24.8</v>
      </c>
    </row>
    <row r="63" spans="1:10">
      <c r="A63">
        <v>58</v>
      </c>
      <c r="B63" s="7">
        <f>VLOOKUP(A63,[1]věž!$A$6:$P$125,3,FALSE)</f>
        <v>58</v>
      </c>
      <c r="C63" s="7">
        <f>VLOOKUP(A63,[1]věž!$A$6:$P$125,5,FALSE)</f>
        <v>27</v>
      </c>
      <c r="D63" s="7" t="str">
        <f>VLOOKUP(A63,[1]věž!$A$6:$P$125,7,FALSE)</f>
        <v/>
      </c>
      <c r="E63" s="7">
        <f>VLOOKUP(A63,[1]věž!$A$6:$P$125,10,FALSE)</f>
        <v>115</v>
      </c>
      <c r="F63" s="7" t="str">
        <f>VLOOKUP(A63,[1]věž!$A$6:$P$125,12,FALSE)</f>
        <v>Pavel ŽÍDEK</v>
      </c>
      <c r="G63" s="7" t="str">
        <f>VLOOKUP(A63,[1]věž!$A$6:$P$125,13,FALSE)</f>
        <v>Nový Jičín</v>
      </c>
      <c r="H63" s="8">
        <f>VLOOKUP(A63,[1]věž!$A$6:$P$125,14,FALSE)</f>
        <v>24.88</v>
      </c>
      <c r="I63" s="8">
        <f>VLOOKUP(A63,[1]věž!$A$6:$P$125,15,FALSE)</f>
        <v>26.78</v>
      </c>
      <c r="J63" s="8">
        <f>VLOOKUP(A63,[1]věž!$A$6:$P$125,16,FALSE)</f>
        <v>24.88</v>
      </c>
    </row>
    <row r="64" spans="1:10">
      <c r="A64">
        <v>59</v>
      </c>
      <c r="B64" s="7">
        <f>VLOOKUP(A64,[1]věž!$A$6:$P$125,3,FALSE)</f>
        <v>59</v>
      </c>
      <c r="C64" s="7" t="str">
        <f>VLOOKUP(A64,[1]věž!$A$6:$P$125,5,FALSE)</f>
        <v/>
      </c>
      <c r="D64" s="7">
        <f>VLOOKUP(A64,[1]věž!$A$6:$P$125,7,FALSE)</f>
        <v>24</v>
      </c>
      <c r="E64" s="7">
        <f>VLOOKUP(A64,[1]věž!$A$6:$P$125,10,FALSE)</f>
        <v>67</v>
      </c>
      <c r="F64" s="7" t="str">
        <f>VLOOKUP(A64,[1]věž!$A$6:$P$125,12,FALSE)</f>
        <v>Ondřej HÝBL</v>
      </c>
      <c r="G64" s="7" t="str">
        <f>VLOOKUP(A64,[1]věž!$A$6:$P$125,13,FALSE)</f>
        <v>Šumperk</v>
      </c>
      <c r="H64" s="8">
        <f>VLOOKUP(A64,[1]věž!$A$6:$P$125,14,FALSE)</f>
        <v>25.26</v>
      </c>
      <c r="I64" s="8">
        <f>VLOOKUP(A64,[1]věž!$A$6:$P$125,15,FALSE)</f>
        <v>99.99</v>
      </c>
      <c r="J64" s="8">
        <f>VLOOKUP(A64,[1]věž!$A$6:$P$125,16,FALSE)</f>
        <v>25.26</v>
      </c>
    </row>
    <row r="65" spans="1:10">
      <c r="A65">
        <v>60</v>
      </c>
      <c r="B65" s="7">
        <f>VLOOKUP(A65,[1]věž!$A$6:$P$125,3,FALSE)</f>
        <v>60</v>
      </c>
      <c r="C65" s="7" t="str">
        <f>VLOOKUP(A65,[1]věž!$A$6:$P$125,5,FALSE)</f>
        <v/>
      </c>
      <c r="D65" s="7">
        <f>VLOOKUP(A65,[1]věž!$A$6:$P$125,7,FALSE)</f>
        <v>25</v>
      </c>
      <c r="E65" s="7">
        <f>VLOOKUP(A65,[1]věž!$A$6:$P$125,10,FALSE)</f>
        <v>63</v>
      </c>
      <c r="F65" s="7" t="str">
        <f>VLOOKUP(A65,[1]věž!$A$6:$P$125,12,FALSE)</f>
        <v>Jiří PAVLŮ</v>
      </c>
      <c r="G65" s="7" t="str">
        <f>VLOOKUP(A65,[1]věž!$A$6:$P$125,13,FALSE)</f>
        <v>Šumperk</v>
      </c>
      <c r="H65" s="8">
        <f>VLOOKUP(A65,[1]věž!$A$6:$P$125,14,FALSE)</f>
        <v>25.44</v>
      </c>
      <c r="I65" s="8">
        <f>VLOOKUP(A65,[1]věž!$A$6:$P$125,15,FALSE)</f>
        <v>99.99</v>
      </c>
      <c r="J65" s="8">
        <f>VLOOKUP(A65,[1]věž!$A$6:$P$125,16,FALSE)</f>
        <v>25.44</v>
      </c>
    </row>
    <row r="66" spans="1:10">
      <c r="A66">
        <v>61</v>
      </c>
      <c r="B66" s="7">
        <f>VLOOKUP(A66,[1]věž!$A$6:$P$125,3,FALSE)</f>
        <v>61</v>
      </c>
      <c r="C66" s="7" t="str">
        <f>VLOOKUP(A66,[1]věž!$A$6:$P$125,5,FALSE)</f>
        <v/>
      </c>
      <c r="D66" s="7">
        <f>VLOOKUP(A66,[1]věž!$A$6:$P$125,7,FALSE)</f>
        <v>26</v>
      </c>
      <c r="E66" s="7">
        <f>VLOOKUP(A66,[1]věž!$A$6:$P$125,10,FALSE)</f>
        <v>36</v>
      </c>
      <c r="F66" s="7" t="str">
        <f>VLOOKUP(A66,[1]věž!$A$6:$P$125,12,FALSE)</f>
        <v>David OCHMAN</v>
      </c>
      <c r="G66" s="7" t="str">
        <f>VLOOKUP(A66,[1]věž!$A$6:$P$125,13,FALSE)</f>
        <v>Prostějov</v>
      </c>
      <c r="H66" s="8">
        <f>VLOOKUP(A66,[1]věž!$A$6:$P$125,14,FALSE)</f>
        <v>25.92</v>
      </c>
      <c r="I66" s="8">
        <f>VLOOKUP(A66,[1]věž!$A$6:$P$125,15,FALSE)</f>
        <v>99.99</v>
      </c>
      <c r="J66" s="8">
        <f>VLOOKUP(A66,[1]věž!$A$6:$P$125,16,FALSE)</f>
        <v>25.92</v>
      </c>
    </row>
    <row r="67" spans="1:10">
      <c r="A67">
        <v>62</v>
      </c>
      <c r="B67" s="7">
        <f>VLOOKUP(A67,[1]věž!$A$6:$P$125,3,FALSE)</f>
        <v>62</v>
      </c>
      <c r="C67" s="7" t="str">
        <f>VLOOKUP(A67,[1]věž!$A$6:$P$125,5,FALSE)</f>
        <v/>
      </c>
      <c r="D67" s="7">
        <f>VLOOKUP(A67,[1]věž!$A$6:$P$125,7,FALSE)</f>
        <v>27</v>
      </c>
      <c r="E67" s="7">
        <f>VLOOKUP(A67,[1]věž!$A$6:$P$125,10,FALSE)</f>
        <v>39</v>
      </c>
      <c r="F67" s="7" t="str">
        <f>VLOOKUP(A67,[1]věž!$A$6:$P$125,12,FALSE)</f>
        <v>Tomáš KOUTNÝ</v>
      </c>
      <c r="G67" s="7" t="str">
        <f>VLOOKUP(A67,[1]věž!$A$6:$P$125,13,FALSE)</f>
        <v>Prostějov</v>
      </c>
      <c r="H67" s="8">
        <f>VLOOKUP(A67,[1]věž!$A$6:$P$125,14,FALSE)</f>
        <v>25.97</v>
      </c>
      <c r="I67" s="8">
        <f>VLOOKUP(A67,[1]věž!$A$6:$P$125,15,FALSE)</f>
        <v>99.99</v>
      </c>
      <c r="J67" s="8">
        <f>VLOOKUP(A67,[1]věž!$A$6:$P$125,16,FALSE)</f>
        <v>25.97</v>
      </c>
    </row>
    <row r="68" spans="1:10">
      <c r="A68">
        <v>63</v>
      </c>
      <c r="B68" s="7">
        <f>VLOOKUP(A68,[1]věž!$A$6:$P$125,3,FALSE)</f>
        <v>63</v>
      </c>
      <c r="C68" s="7">
        <f>VLOOKUP(A68,[1]věž!$A$6:$P$125,5,FALSE)</f>
        <v>28</v>
      </c>
      <c r="D68" s="7" t="str">
        <f>VLOOKUP(A68,[1]věž!$A$6:$P$125,7,FALSE)</f>
        <v/>
      </c>
      <c r="E68" s="7">
        <f>VLOOKUP(A68,[1]věž!$A$6:$P$125,10,FALSE)</f>
        <v>113</v>
      </c>
      <c r="F68" s="7" t="str">
        <f>VLOOKUP(A68,[1]věž!$A$6:$P$125,12,FALSE)</f>
        <v>Robert JALŮVKA</v>
      </c>
      <c r="G68" s="7" t="str">
        <f>VLOOKUP(A68,[1]věž!$A$6:$P$125,13,FALSE)</f>
        <v>Nový Jičín</v>
      </c>
      <c r="H68" s="8">
        <f>VLOOKUP(A68,[1]věž!$A$6:$P$125,14,FALSE)</f>
        <v>28.52</v>
      </c>
      <c r="I68" s="8">
        <f>VLOOKUP(A68,[1]věž!$A$6:$P$125,15,FALSE)</f>
        <v>26.2</v>
      </c>
      <c r="J68" s="8">
        <f>VLOOKUP(A68,[1]věž!$A$6:$P$125,16,FALSE)</f>
        <v>26.2</v>
      </c>
    </row>
    <row r="69" spans="1:10">
      <c r="A69">
        <v>64</v>
      </c>
      <c r="B69" s="7">
        <f>VLOOKUP(A69,[1]věž!$A$6:$P$125,3,FALSE)</f>
        <v>64</v>
      </c>
      <c r="C69" s="7">
        <f>VLOOKUP(A69,[1]věž!$A$6:$P$125,5,FALSE)</f>
        <v>29</v>
      </c>
      <c r="D69" s="7" t="str">
        <f>VLOOKUP(A69,[1]věž!$A$6:$P$125,7,FALSE)</f>
        <v/>
      </c>
      <c r="E69" s="7">
        <f>VLOOKUP(A69,[1]věž!$A$6:$P$125,10,FALSE)</f>
        <v>117</v>
      </c>
      <c r="F69" s="7" t="str">
        <f>VLOOKUP(A69,[1]věž!$A$6:$P$125,12,FALSE)</f>
        <v>Tomáš SLÁDEČEK</v>
      </c>
      <c r="G69" s="7" t="str">
        <f>VLOOKUP(A69,[1]věž!$A$6:$P$125,13,FALSE)</f>
        <v>Nový Jičín</v>
      </c>
      <c r="H69" s="8">
        <f>VLOOKUP(A69,[1]věž!$A$6:$P$125,14,FALSE)</f>
        <v>34.36</v>
      </c>
      <c r="I69" s="8">
        <f>VLOOKUP(A69,[1]věž!$A$6:$P$125,15,FALSE)</f>
        <v>26.45</v>
      </c>
      <c r="J69" s="8">
        <f>VLOOKUP(A69,[1]věž!$A$6:$P$125,16,FALSE)</f>
        <v>26.45</v>
      </c>
    </row>
    <row r="70" spans="1:10">
      <c r="A70">
        <v>65</v>
      </c>
      <c r="B70" s="7">
        <f>VLOOKUP(A70,[1]věž!$A$6:$P$125,3,FALSE)</f>
        <v>65</v>
      </c>
      <c r="C70" s="7" t="str">
        <f>VLOOKUP(A70,[1]věž!$A$6:$P$125,5,FALSE)</f>
        <v/>
      </c>
      <c r="D70" s="7">
        <f>VLOOKUP(A70,[1]věž!$A$6:$P$125,7,FALSE)</f>
        <v>28</v>
      </c>
      <c r="E70" s="7">
        <f>VLOOKUP(A70,[1]věž!$A$6:$P$125,10,FALSE)</f>
        <v>62</v>
      </c>
      <c r="F70" s="7" t="str">
        <f>VLOOKUP(A70,[1]věž!$A$6:$P$125,12,FALSE)</f>
        <v>Jiří HEISER</v>
      </c>
      <c r="G70" s="7" t="str">
        <f>VLOOKUP(A70,[1]věž!$A$6:$P$125,13,FALSE)</f>
        <v>Šumperk</v>
      </c>
      <c r="H70" s="8">
        <f>VLOOKUP(A70,[1]věž!$A$6:$P$125,14,FALSE)</f>
        <v>32.68</v>
      </c>
      <c r="I70" s="8">
        <f>VLOOKUP(A70,[1]věž!$A$6:$P$125,15,FALSE)</f>
        <v>26.53</v>
      </c>
      <c r="J70" s="8">
        <f>VLOOKUP(A70,[1]věž!$A$6:$P$125,16,FALSE)</f>
        <v>26.53</v>
      </c>
    </row>
    <row r="71" spans="1:10">
      <c r="A71">
        <v>66</v>
      </c>
      <c r="B71" s="7">
        <f>VLOOKUP(A71,[1]věž!$A$6:$P$125,3,FALSE)</f>
        <v>66</v>
      </c>
      <c r="C71" s="7" t="str">
        <f>VLOOKUP(A71,[1]věž!$A$6:$P$125,5,FALSE)</f>
        <v/>
      </c>
      <c r="D71" s="7">
        <f>VLOOKUP(A71,[1]věž!$A$6:$P$125,7,FALSE)</f>
        <v>29</v>
      </c>
      <c r="E71" s="7">
        <f>VLOOKUP(A71,[1]věž!$A$6:$P$125,10,FALSE)</f>
        <v>14</v>
      </c>
      <c r="F71" s="7" t="str">
        <f>VLOOKUP(A71,[1]věž!$A$6:$P$125,12,FALSE)</f>
        <v>Pavel ŠTASTNÝ</v>
      </c>
      <c r="G71" s="7" t="str">
        <f>VLOOKUP(A71,[1]věž!$A$6:$P$125,13,FALSE)</f>
        <v>Jeseník</v>
      </c>
      <c r="H71" s="8">
        <f>VLOOKUP(A71,[1]věž!$A$6:$P$125,14,FALSE)</f>
        <v>26.98</v>
      </c>
      <c r="I71" s="8">
        <f>VLOOKUP(A71,[1]věž!$A$6:$P$125,15,FALSE)</f>
        <v>99.99</v>
      </c>
      <c r="J71" s="8">
        <f>VLOOKUP(A71,[1]věž!$A$6:$P$125,16,FALSE)</f>
        <v>26.98</v>
      </c>
    </row>
    <row r="72" spans="1:10">
      <c r="A72">
        <v>67</v>
      </c>
      <c r="B72" s="7">
        <f>VLOOKUP(A72,[1]věž!$A$6:$P$125,3,FALSE)</f>
        <v>67</v>
      </c>
      <c r="C72" s="7">
        <f>VLOOKUP(A72,[1]věž!$A$6:$P$125,5,FALSE)</f>
        <v>30</v>
      </c>
      <c r="D72" s="7" t="str">
        <f>VLOOKUP(A72,[1]věž!$A$6:$P$125,7,FALSE)</f>
        <v/>
      </c>
      <c r="E72" s="7">
        <f>VLOOKUP(A72,[1]věž!$A$6:$P$125,10,FALSE)</f>
        <v>27</v>
      </c>
      <c r="F72" s="7" t="str">
        <f>VLOOKUP(A72,[1]věž!$A$6:$P$125,12,FALSE)</f>
        <v>Pavel HAVRLANT</v>
      </c>
      <c r="G72" s="7" t="str">
        <f>VLOOKUP(A72,[1]věž!$A$6:$P$125,13,FALSE)</f>
        <v>Opava</v>
      </c>
      <c r="H72" s="8">
        <f>VLOOKUP(A72,[1]věž!$A$6:$P$125,14,FALSE)</f>
        <v>27.2</v>
      </c>
      <c r="I72" s="8">
        <f>VLOOKUP(A72,[1]věž!$A$6:$P$125,15,FALSE)</f>
        <v>99.99</v>
      </c>
      <c r="J72" s="8">
        <f>VLOOKUP(A72,[1]věž!$A$6:$P$125,16,FALSE)</f>
        <v>27.2</v>
      </c>
    </row>
    <row r="73" spans="1:10">
      <c r="A73">
        <v>68</v>
      </c>
      <c r="B73" s="7">
        <f>VLOOKUP(A73,[1]věž!$A$6:$P$125,3,FALSE)</f>
        <v>68</v>
      </c>
      <c r="C73" s="7">
        <f>VLOOKUP(A73,[1]věž!$A$6:$P$125,5,FALSE)</f>
        <v>31</v>
      </c>
      <c r="D73" s="7" t="str">
        <f>VLOOKUP(A73,[1]věž!$A$6:$P$125,7,FALSE)</f>
        <v/>
      </c>
      <c r="E73" s="7">
        <f>VLOOKUP(A73,[1]věž!$A$6:$P$125,10,FALSE)</f>
        <v>6</v>
      </c>
      <c r="F73" s="7" t="str">
        <f>VLOOKUP(A73,[1]věž!$A$6:$P$125,12,FALSE)</f>
        <v>Jan MICHL-BERNÁRD</v>
      </c>
      <c r="G73" s="7" t="str">
        <f>VLOOKUP(A73,[1]věž!$A$6:$P$125,13,FALSE)</f>
        <v>Bruntál</v>
      </c>
      <c r="H73" s="8">
        <f>VLOOKUP(A73,[1]věž!$A$6:$P$125,14,FALSE)</f>
        <v>28.66</v>
      </c>
      <c r="I73" s="8">
        <f>VLOOKUP(A73,[1]věž!$A$6:$P$125,15,FALSE)</f>
        <v>27.44</v>
      </c>
      <c r="J73" s="8">
        <f>VLOOKUP(A73,[1]věž!$A$6:$P$125,16,FALSE)</f>
        <v>27.44</v>
      </c>
    </row>
    <row r="74" spans="1:10">
      <c r="A74">
        <v>69</v>
      </c>
      <c r="B74" s="7">
        <f>VLOOKUP(A74,[1]věž!$A$6:$P$125,3,FALSE)</f>
        <v>69</v>
      </c>
      <c r="C74" s="7" t="str">
        <f>VLOOKUP(A74,[1]věž!$A$6:$P$125,5,FALSE)</f>
        <v/>
      </c>
      <c r="D74" s="7">
        <f>VLOOKUP(A74,[1]věž!$A$6:$P$125,7,FALSE)</f>
        <v>30</v>
      </c>
      <c r="E74" s="7">
        <f>VLOOKUP(A74,[1]věž!$A$6:$P$125,10,FALSE)</f>
        <v>35</v>
      </c>
      <c r="F74" s="7" t="str">
        <f>VLOOKUP(A74,[1]věž!$A$6:$P$125,12,FALSE)</f>
        <v>Radim LUKÁŠ</v>
      </c>
      <c r="G74" s="7" t="str">
        <f>VLOOKUP(A74,[1]věž!$A$6:$P$125,13,FALSE)</f>
        <v>Prostějov</v>
      </c>
      <c r="H74" s="8">
        <f>VLOOKUP(A74,[1]věž!$A$6:$P$125,14,FALSE)</f>
        <v>27.5</v>
      </c>
      <c r="I74" s="8">
        <f>VLOOKUP(A74,[1]věž!$A$6:$P$125,15,FALSE)</f>
        <v>99.99</v>
      </c>
      <c r="J74" s="8">
        <f>VLOOKUP(A74,[1]věž!$A$6:$P$125,16,FALSE)</f>
        <v>27.5</v>
      </c>
    </row>
    <row r="75" spans="1:10">
      <c r="A75">
        <v>70</v>
      </c>
      <c r="B75" s="7">
        <f>VLOOKUP(A75,[1]věž!$A$6:$P$125,3,FALSE)</f>
        <v>70</v>
      </c>
      <c r="C75" s="7">
        <f>VLOOKUP(A75,[1]věž!$A$6:$P$125,5,FALSE)</f>
        <v>32</v>
      </c>
      <c r="D75" s="7" t="str">
        <f>VLOOKUP(A75,[1]věž!$A$6:$P$125,7,FALSE)</f>
        <v/>
      </c>
      <c r="E75" s="7">
        <f>VLOOKUP(A75,[1]věž!$A$6:$P$125,10,FALSE)</f>
        <v>26</v>
      </c>
      <c r="F75" s="7" t="str">
        <f>VLOOKUP(A75,[1]věž!$A$6:$P$125,12,FALSE)</f>
        <v>Pavel HLAVÁČEK</v>
      </c>
      <c r="G75" s="7" t="str">
        <f>VLOOKUP(A75,[1]věž!$A$6:$P$125,13,FALSE)</f>
        <v>Opava</v>
      </c>
      <c r="H75" s="8">
        <f>VLOOKUP(A75,[1]věž!$A$6:$P$125,14,FALSE)</f>
        <v>28.48</v>
      </c>
      <c r="I75" s="8">
        <f>VLOOKUP(A75,[1]věž!$A$6:$P$125,15,FALSE)</f>
        <v>27.79</v>
      </c>
      <c r="J75" s="8">
        <f>VLOOKUP(A75,[1]věž!$A$6:$P$125,16,FALSE)</f>
        <v>27.79</v>
      </c>
    </row>
    <row r="76" spans="1:10">
      <c r="A76">
        <v>71</v>
      </c>
      <c r="B76" s="7">
        <f>VLOOKUP(A76,[1]věž!$A$6:$P$125,3,FALSE)</f>
        <v>71</v>
      </c>
      <c r="C76" s="7" t="str">
        <f>VLOOKUP(A76,[1]věž!$A$6:$P$125,5,FALSE)</f>
        <v/>
      </c>
      <c r="D76" s="7">
        <f>VLOOKUP(A76,[1]věž!$A$6:$P$125,7,FALSE)</f>
        <v>31</v>
      </c>
      <c r="E76" s="7">
        <f>VLOOKUP(A76,[1]věž!$A$6:$P$125,10,FALSE)</f>
        <v>75</v>
      </c>
      <c r="F76" s="7" t="str">
        <f>VLOOKUP(A76,[1]věž!$A$6:$P$125,12,FALSE)</f>
        <v>Petr ČEČOTKA</v>
      </c>
      <c r="G76" s="7" t="str">
        <f>VLOOKUP(A76,[1]věž!$A$6:$P$125,13,FALSE)</f>
        <v>Frýdek - Místek</v>
      </c>
      <c r="H76" s="8">
        <f>VLOOKUP(A76,[1]věž!$A$6:$P$125,14,FALSE)</f>
        <v>28.52</v>
      </c>
      <c r="I76" s="8">
        <f>VLOOKUP(A76,[1]věž!$A$6:$P$125,15,FALSE)</f>
        <v>30.66</v>
      </c>
      <c r="J76" s="8">
        <f>VLOOKUP(A76,[1]věž!$A$6:$P$125,16,FALSE)</f>
        <v>28.52</v>
      </c>
    </row>
    <row r="77" spans="1:10">
      <c r="A77">
        <v>72</v>
      </c>
      <c r="B77" s="7">
        <f>VLOOKUP(A77,[1]věž!$A$6:$P$125,3,FALSE)</f>
        <v>72</v>
      </c>
      <c r="C77" s="7" t="str">
        <f>VLOOKUP(A77,[1]věž!$A$6:$P$125,5,FALSE)</f>
        <v/>
      </c>
      <c r="D77" s="7">
        <f>VLOOKUP(A77,[1]věž!$A$6:$P$125,7,FALSE)</f>
        <v>32</v>
      </c>
      <c r="E77" s="7">
        <f>VLOOKUP(A77,[1]věž!$A$6:$P$125,10,FALSE)</f>
        <v>31</v>
      </c>
      <c r="F77" s="7" t="str">
        <f>VLOOKUP(A77,[1]věž!$A$6:$P$125,12,FALSE)</f>
        <v>Jakub DOLEČEK</v>
      </c>
      <c r="G77" s="7" t="str">
        <f>VLOOKUP(A77,[1]věž!$A$6:$P$125,13,FALSE)</f>
        <v>Prostějov</v>
      </c>
      <c r="H77" s="8">
        <f>VLOOKUP(A77,[1]věž!$A$6:$P$125,14,FALSE)</f>
        <v>28.66</v>
      </c>
      <c r="I77" s="8">
        <f>VLOOKUP(A77,[1]věž!$A$6:$P$125,15,FALSE)</f>
        <v>99.99</v>
      </c>
      <c r="J77" s="8">
        <f>VLOOKUP(A77,[1]věž!$A$6:$P$125,16,FALSE)</f>
        <v>28.66</v>
      </c>
    </row>
    <row r="78" spans="1:10">
      <c r="A78">
        <v>73</v>
      </c>
      <c r="B78" s="7">
        <f>VLOOKUP(A78,[1]věž!$A$6:$P$125,3,FALSE)</f>
        <v>73</v>
      </c>
      <c r="C78" s="7">
        <f>VLOOKUP(A78,[1]věž!$A$6:$P$125,5,FALSE)</f>
        <v>33</v>
      </c>
      <c r="D78" s="7" t="str">
        <f>VLOOKUP(A78,[1]věž!$A$6:$P$125,7,FALSE)</f>
        <v/>
      </c>
      <c r="E78" s="7">
        <f>VLOOKUP(A78,[1]věž!$A$6:$P$125,10,FALSE)</f>
        <v>21</v>
      </c>
      <c r="F78" s="7" t="str">
        <f>VLOOKUP(A78,[1]věž!$A$6:$P$125,12,FALSE)</f>
        <v>Přemysl PTÁŠNÍK</v>
      </c>
      <c r="G78" s="7" t="str">
        <f>VLOOKUP(A78,[1]věž!$A$6:$P$125,13,FALSE)</f>
        <v>Opava</v>
      </c>
      <c r="H78" s="8">
        <f>VLOOKUP(A78,[1]věž!$A$6:$P$125,14,FALSE)</f>
        <v>29.54</v>
      </c>
      <c r="I78" s="8">
        <f>VLOOKUP(A78,[1]věž!$A$6:$P$125,15,FALSE)</f>
        <v>99.99</v>
      </c>
      <c r="J78" s="8">
        <f>VLOOKUP(A78,[1]věž!$A$6:$P$125,16,FALSE)</f>
        <v>29.54</v>
      </c>
    </row>
    <row r="79" spans="1:10">
      <c r="A79">
        <v>74</v>
      </c>
      <c r="B79" s="7">
        <f>VLOOKUP(A79,[1]věž!$A$6:$P$125,3,FALSE)</f>
        <v>74</v>
      </c>
      <c r="C79" s="7">
        <f>VLOOKUP(A79,[1]věž!$A$6:$P$125,5,FALSE)</f>
        <v>34</v>
      </c>
      <c r="D79" s="7" t="str">
        <f>VLOOKUP(A79,[1]věž!$A$6:$P$125,7,FALSE)</f>
        <v/>
      </c>
      <c r="E79" s="7">
        <f>VLOOKUP(A79,[1]věž!$A$6:$P$125,10,FALSE)</f>
        <v>28</v>
      </c>
      <c r="F79" s="7" t="str">
        <f>VLOOKUP(A79,[1]věž!$A$6:$P$125,12,FALSE)</f>
        <v>Vojtěch FEHER</v>
      </c>
      <c r="G79" s="7" t="str">
        <f>VLOOKUP(A79,[1]věž!$A$6:$P$125,13,FALSE)</f>
        <v>Opava</v>
      </c>
      <c r="H79" s="8">
        <f>VLOOKUP(A79,[1]věž!$A$6:$P$125,14,FALSE)</f>
        <v>29.86</v>
      </c>
      <c r="I79" s="8">
        <f>VLOOKUP(A79,[1]věž!$A$6:$P$125,15,FALSE)</f>
        <v>99.99</v>
      </c>
      <c r="J79" s="8">
        <f>VLOOKUP(A79,[1]věž!$A$6:$P$125,16,FALSE)</f>
        <v>29.86</v>
      </c>
    </row>
    <row r="80" spans="1:10">
      <c r="A80">
        <v>75</v>
      </c>
      <c r="B80" s="7">
        <f>VLOOKUP(A80,[1]věž!$A$6:$P$125,3,FALSE)</f>
        <v>75</v>
      </c>
      <c r="C80" s="7">
        <f>VLOOKUP(A80,[1]věž!$A$6:$P$125,5,FALSE)</f>
        <v>35</v>
      </c>
      <c r="D80" s="7" t="str">
        <f>VLOOKUP(A80,[1]věž!$A$6:$P$125,7,FALSE)</f>
        <v/>
      </c>
      <c r="E80" s="7">
        <f>VLOOKUP(A80,[1]věž!$A$6:$P$125,10,FALSE)</f>
        <v>4</v>
      </c>
      <c r="F80" s="7" t="str">
        <f>VLOOKUP(A80,[1]věž!$A$6:$P$125,12,FALSE)</f>
        <v>Jakub SVRČINA</v>
      </c>
      <c r="G80" s="7" t="str">
        <f>VLOOKUP(A80,[1]věž!$A$6:$P$125,13,FALSE)</f>
        <v>Bruntál</v>
      </c>
      <c r="H80" s="8">
        <f>VLOOKUP(A80,[1]věž!$A$6:$P$125,14,FALSE)</f>
        <v>30.45</v>
      </c>
      <c r="I80" s="8">
        <f>VLOOKUP(A80,[1]věž!$A$6:$P$125,15,FALSE)</f>
        <v>99.99</v>
      </c>
      <c r="J80" s="8">
        <f>VLOOKUP(A80,[1]věž!$A$6:$P$125,16,FALSE)</f>
        <v>30.45</v>
      </c>
    </row>
    <row r="81" spans="1:10">
      <c r="A81">
        <v>76</v>
      </c>
      <c r="B81" s="7">
        <f>VLOOKUP(A81,[1]věž!$A$6:$P$125,3,FALSE)</f>
        <v>76</v>
      </c>
      <c r="C81" s="7" t="str">
        <f>VLOOKUP(A81,[1]věž!$A$6:$P$125,5,FALSE)</f>
        <v/>
      </c>
      <c r="D81" s="7">
        <f>VLOOKUP(A81,[1]věž!$A$6:$P$125,7,FALSE)</f>
        <v>33</v>
      </c>
      <c r="E81" s="7">
        <f>VLOOKUP(A81,[1]věž!$A$6:$P$125,10,FALSE)</f>
        <v>78</v>
      </c>
      <c r="F81" s="7" t="str">
        <f>VLOOKUP(A81,[1]věž!$A$6:$P$125,12,FALSE)</f>
        <v>David KRHOVJÁK</v>
      </c>
      <c r="G81" s="7" t="str">
        <f>VLOOKUP(A81,[1]věž!$A$6:$P$125,13,FALSE)</f>
        <v>Frýdek - Místek</v>
      </c>
      <c r="H81" s="8">
        <f>VLOOKUP(A81,[1]věž!$A$6:$P$125,14,FALSE)</f>
        <v>33.74</v>
      </c>
      <c r="I81" s="8">
        <f>VLOOKUP(A81,[1]věž!$A$6:$P$125,15,FALSE)</f>
        <v>30.57</v>
      </c>
      <c r="J81" s="8">
        <f>VLOOKUP(A81,[1]věž!$A$6:$P$125,16,FALSE)</f>
        <v>30.57</v>
      </c>
    </row>
    <row r="82" spans="1:10">
      <c r="A82">
        <v>77</v>
      </c>
      <c r="B82" s="7">
        <f>VLOOKUP(A82,[1]věž!$A$6:$P$125,3,FALSE)</f>
        <v>77</v>
      </c>
      <c r="C82" s="7">
        <f>VLOOKUP(A82,[1]věž!$A$6:$P$125,5,FALSE)</f>
        <v>36</v>
      </c>
      <c r="D82" s="7" t="str">
        <f>VLOOKUP(A82,[1]věž!$A$6:$P$125,7,FALSE)</f>
        <v/>
      </c>
      <c r="E82" s="7">
        <f>VLOOKUP(A82,[1]věž!$A$6:$P$125,10,FALSE)</f>
        <v>29</v>
      </c>
      <c r="F82" s="7" t="str">
        <f>VLOOKUP(A82,[1]věž!$A$6:$P$125,12,FALSE)</f>
        <v>Robin MALCHÁREK</v>
      </c>
      <c r="G82" s="7" t="str">
        <f>VLOOKUP(A82,[1]věž!$A$6:$P$125,13,FALSE)</f>
        <v>Opava</v>
      </c>
      <c r="H82" s="8">
        <f>VLOOKUP(A82,[1]věž!$A$6:$P$125,14,FALSE)</f>
        <v>34</v>
      </c>
      <c r="I82" s="8">
        <f>VLOOKUP(A82,[1]věž!$A$6:$P$125,15,FALSE)</f>
        <v>31.32</v>
      </c>
      <c r="J82" s="8">
        <f>VLOOKUP(A82,[1]věž!$A$6:$P$125,16,FALSE)</f>
        <v>31.32</v>
      </c>
    </row>
    <row r="83" spans="1:10">
      <c r="A83">
        <v>78</v>
      </c>
      <c r="B83" s="7">
        <f>VLOOKUP(A83,[1]věž!$A$6:$P$125,3,FALSE)</f>
        <v>78</v>
      </c>
      <c r="C83" s="7" t="str">
        <f>VLOOKUP(A83,[1]věž!$A$6:$P$125,5,FALSE)</f>
        <v/>
      </c>
      <c r="D83" s="7">
        <f>VLOOKUP(A83,[1]věž!$A$6:$P$125,7,FALSE)</f>
        <v>34</v>
      </c>
      <c r="E83" s="7">
        <f>VLOOKUP(A83,[1]věž!$A$6:$P$125,10,FALSE)</f>
        <v>11</v>
      </c>
      <c r="F83" s="7" t="str">
        <f>VLOOKUP(A83,[1]věž!$A$6:$P$125,12,FALSE)</f>
        <v>Milan SMATANA</v>
      </c>
      <c r="G83" s="7" t="str">
        <f>VLOOKUP(A83,[1]věž!$A$6:$P$125,13,FALSE)</f>
        <v>Jeseník</v>
      </c>
      <c r="H83" s="8">
        <f>VLOOKUP(A83,[1]věž!$A$6:$P$125,14,FALSE)</f>
        <v>31.61</v>
      </c>
      <c r="I83" s="8">
        <f>VLOOKUP(A83,[1]věž!$A$6:$P$125,15,FALSE)</f>
        <v>99.99</v>
      </c>
      <c r="J83" s="8">
        <f>VLOOKUP(A83,[1]věž!$A$6:$P$125,16,FALSE)</f>
        <v>31.61</v>
      </c>
    </row>
    <row r="84" spans="1:10">
      <c r="A84">
        <v>79</v>
      </c>
      <c r="B84" s="7">
        <f>VLOOKUP(A84,[1]věž!$A$6:$P$125,3,FALSE)</f>
        <v>79</v>
      </c>
      <c r="C84" s="7" t="str">
        <f>VLOOKUP(A84,[1]věž!$A$6:$P$125,5,FALSE)</f>
        <v/>
      </c>
      <c r="D84" s="7">
        <f>VLOOKUP(A84,[1]věž!$A$6:$P$125,7,FALSE)</f>
        <v>35</v>
      </c>
      <c r="E84" s="7">
        <f>VLOOKUP(A84,[1]věž!$A$6:$P$125,10,FALSE)</f>
        <v>16</v>
      </c>
      <c r="F84" s="7" t="str">
        <f>VLOOKUP(A84,[1]věž!$A$6:$P$125,12,FALSE)</f>
        <v>Michal KUŽÍLEK</v>
      </c>
      <c r="G84" s="7" t="str">
        <f>VLOOKUP(A84,[1]věž!$A$6:$P$125,13,FALSE)</f>
        <v>Jeseník</v>
      </c>
      <c r="H84" s="8">
        <f>VLOOKUP(A84,[1]věž!$A$6:$P$125,14,FALSE)</f>
        <v>31.99</v>
      </c>
      <c r="I84" s="8">
        <f>VLOOKUP(A84,[1]věž!$A$6:$P$125,15,FALSE)</f>
        <v>99.99</v>
      </c>
      <c r="J84" s="8">
        <f>VLOOKUP(A84,[1]věž!$A$6:$P$125,16,FALSE)</f>
        <v>31.99</v>
      </c>
    </row>
    <row r="85" spans="1:10">
      <c r="A85">
        <v>80</v>
      </c>
      <c r="B85" s="7">
        <f>VLOOKUP(A85,[1]věž!$A$6:$P$125,3,FALSE)</f>
        <v>80</v>
      </c>
      <c r="C85" s="7">
        <f>VLOOKUP(A85,[1]věž!$A$6:$P$125,5,FALSE)</f>
        <v>37</v>
      </c>
      <c r="D85" s="7" t="str">
        <f>VLOOKUP(A85,[1]věž!$A$6:$P$125,7,FALSE)</f>
        <v/>
      </c>
      <c r="E85" s="7">
        <f>VLOOKUP(A85,[1]věž!$A$6:$P$125,10,FALSE)</f>
        <v>3</v>
      </c>
      <c r="F85" s="7" t="str">
        <f>VLOOKUP(A85,[1]věž!$A$6:$P$125,12,FALSE)</f>
        <v>Radek ŠVIKRUHA</v>
      </c>
      <c r="G85" s="7" t="str">
        <f>VLOOKUP(A85,[1]věž!$A$6:$P$125,13,FALSE)</f>
        <v>Bruntál</v>
      </c>
      <c r="H85" s="8">
        <f>VLOOKUP(A85,[1]věž!$A$6:$P$125,14,FALSE)</f>
        <v>32.36</v>
      </c>
      <c r="I85" s="8">
        <f>VLOOKUP(A85,[1]věž!$A$6:$P$125,15,FALSE)</f>
        <v>39.53</v>
      </c>
      <c r="J85" s="8">
        <f>VLOOKUP(A85,[1]věž!$A$6:$P$125,16,FALSE)</f>
        <v>32.36</v>
      </c>
    </row>
    <row r="86" spans="1:10">
      <c r="A86">
        <v>81</v>
      </c>
      <c r="B86" s="7">
        <f>VLOOKUP(A86,[1]věž!$A$6:$P$125,3,FALSE)</f>
        <v>81</v>
      </c>
      <c r="C86" s="7" t="str">
        <f>VLOOKUP(A86,[1]věž!$A$6:$P$125,5,FALSE)</f>
        <v/>
      </c>
      <c r="D86" s="7">
        <f>VLOOKUP(A86,[1]věž!$A$6:$P$125,7,FALSE)</f>
        <v>36</v>
      </c>
      <c r="E86" s="7">
        <f>VLOOKUP(A86,[1]věž!$A$6:$P$125,10,FALSE)</f>
        <v>32</v>
      </c>
      <c r="F86" s="7" t="str">
        <f>VLOOKUP(A86,[1]věž!$A$6:$P$125,12,FALSE)</f>
        <v>Martin GRULICH</v>
      </c>
      <c r="G86" s="7" t="str">
        <f>VLOOKUP(A86,[1]věž!$A$6:$P$125,13,FALSE)</f>
        <v>Prostějov</v>
      </c>
      <c r="H86" s="8">
        <f>VLOOKUP(A86,[1]věž!$A$6:$P$125,14,FALSE)</f>
        <v>32.92</v>
      </c>
      <c r="I86" s="8">
        <f>VLOOKUP(A86,[1]věž!$A$6:$P$125,15,FALSE)</f>
        <v>99.99</v>
      </c>
      <c r="J86" s="8">
        <f>VLOOKUP(A86,[1]věž!$A$6:$P$125,16,FALSE)</f>
        <v>32.92</v>
      </c>
    </row>
    <row r="87" spans="1:10">
      <c r="A87">
        <v>82</v>
      </c>
      <c r="B87" s="7">
        <f>VLOOKUP(A87,[1]věž!$A$6:$P$125,3,FALSE)</f>
        <v>82</v>
      </c>
      <c r="C87" s="7" t="str">
        <f>VLOOKUP(A87,[1]věž!$A$6:$P$125,5,FALSE)</f>
        <v/>
      </c>
      <c r="D87" s="7">
        <f>VLOOKUP(A87,[1]věž!$A$6:$P$125,7,FALSE)</f>
        <v>37</v>
      </c>
      <c r="E87" s="7">
        <f>VLOOKUP(A87,[1]věž!$A$6:$P$125,10,FALSE)</f>
        <v>12</v>
      </c>
      <c r="F87" s="7" t="str">
        <f>VLOOKUP(A87,[1]věž!$A$6:$P$125,12,FALSE)</f>
        <v>Martin TONHAUSER</v>
      </c>
      <c r="G87" s="7" t="str">
        <f>VLOOKUP(A87,[1]věž!$A$6:$P$125,13,FALSE)</f>
        <v>Jeseník</v>
      </c>
      <c r="H87" s="8">
        <f>VLOOKUP(A87,[1]věž!$A$6:$P$125,14,FALSE)</f>
        <v>35.01</v>
      </c>
      <c r="I87" s="8">
        <f>VLOOKUP(A87,[1]věž!$A$6:$P$125,15,FALSE)</f>
        <v>99.99</v>
      </c>
      <c r="J87" s="8">
        <f>VLOOKUP(A87,[1]věž!$A$6:$P$125,16,FALSE)</f>
        <v>35.01</v>
      </c>
    </row>
    <row r="88" spans="1:10">
      <c r="A88">
        <v>83</v>
      </c>
      <c r="B88" s="7">
        <f>VLOOKUP(A88,[1]věž!$A$6:$P$125,3,FALSE)</f>
        <v>83</v>
      </c>
      <c r="C88" s="7">
        <f>VLOOKUP(A88,[1]věž!$A$6:$P$125,5,FALSE)</f>
        <v>38</v>
      </c>
      <c r="D88" s="7" t="str">
        <f>VLOOKUP(A88,[1]věž!$A$6:$P$125,7,FALSE)</f>
        <v/>
      </c>
      <c r="E88" s="7">
        <f>VLOOKUP(A88,[1]věž!$A$6:$P$125,10,FALSE)</f>
        <v>9</v>
      </c>
      <c r="F88" s="7" t="str">
        <f>VLOOKUP(A88,[1]věž!$A$6:$P$125,12,FALSE)</f>
        <v>Roman ŠIMEK</v>
      </c>
      <c r="G88" s="7" t="str">
        <f>VLOOKUP(A88,[1]věž!$A$6:$P$125,13,FALSE)</f>
        <v>Bruntál</v>
      </c>
      <c r="H88" s="8">
        <f>VLOOKUP(A88,[1]věž!$A$6:$P$125,14,FALSE)</f>
        <v>36.25</v>
      </c>
      <c r="I88" s="8">
        <f>VLOOKUP(A88,[1]věž!$A$6:$P$125,15,FALSE)</f>
        <v>35.81</v>
      </c>
      <c r="J88" s="8">
        <f>VLOOKUP(A88,[1]věž!$A$6:$P$125,16,FALSE)</f>
        <v>35.81</v>
      </c>
    </row>
    <row r="89" spans="1:10">
      <c r="A89">
        <v>84</v>
      </c>
      <c r="B89" s="7">
        <f>VLOOKUP(A89,[1]věž!$A$6:$P$125,3,FALSE)</f>
        <v>84</v>
      </c>
      <c r="C89" s="7">
        <f>VLOOKUP(A89,[1]věž!$A$6:$P$125,5,FALSE)</f>
        <v>39</v>
      </c>
      <c r="D89" s="7" t="str">
        <f>VLOOKUP(A89,[1]věž!$A$6:$P$125,7,FALSE)</f>
        <v/>
      </c>
      <c r="E89" s="7">
        <f>VLOOKUP(A89,[1]věž!$A$6:$P$125,10,FALSE)</f>
        <v>10</v>
      </c>
      <c r="F89" s="7" t="str">
        <f>VLOOKUP(A89,[1]věž!$A$6:$P$125,12,FALSE)</f>
        <v>Tomáš FRIDEL</v>
      </c>
      <c r="G89" s="7" t="str">
        <f>VLOOKUP(A89,[1]věž!$A$6:$P$125,13,FALSE)</f>
        <v>Bruntál</v>
      </c>
      <c r="H89" s="8">
        <f>VLOOKUP(A89,[1]věž!$A$6:$P$125,14,FALSE)</f>
        <v>40.24</v>
      </c>
      <c r="I89" s="8">
        <f>VLOOKUP(A89,[1]věž!$A$6:$P$125,15,FALSE)</f>
        <v>38.28</v>
      </c>
      <c r="J89" s="8">
        <f>VLOOKUP(A89,[1]věž!$A$6:$P$125,16,FALSE)</f>
        <v>38.28</v>
      </c>
    </row>
    <row r="90" spans="1:10">
      <c r="A90">
        <v>85</v>
      </c>
      <c r="B90" s="7">
        <f>VLOOKUP(A90,[1]věž!$A$6:$P$125,3,FALSE)</f>
        <v>85</v>
      </c>
      <c r="C90" s="7" t="str">
        <f>VLOOKUP(A90,[1]věž!$A$6:$P$125,5,FALSE)</f>
        <v/>
      </c>
      <c r="D90" s="7">
        <f>VLOOKUP(A90,[1]věž!$A$6:$P$125,7,FALSE)</f>
        <v>38</v>
      </c>
      <c r="E90" s="7">
        <f>VLOOKUP(A90,[1]věž!$A$6:$P$125,10,FALSE)</f>
        <v>77</v>
      </c>
      <c r="F90" s="7" t="str">
        <f>VLOOKUP(A90,[1]věž!$A$6:$P$125,12,FALSE)</f>
        <v>Pavel VONDRÁČEK</v>
      </c>
      <c r="G90" s="7" t="str">
        <f>VLOOKUP(A90,[1]věž!$A$6:$P$125,13,FALSE)</f>
        <v>Frýdek - Místek</v>
      </c>
      <c r="H90" s="8">
        <f>VLOOKUP(A90,[1]věž!$A$6:$P$125,14,FALSE)</f>
        <v>48.54</v>
      </c>
      <c r="I90" s="8">
        <f>VLOOKUP(A90,[1]věž!$A$6:$P$125,15,FALSE)</f>
        <v>39.97</v>
      </c>
      <c r="J90" s="8">
        <f>VLOOKUP(A90,[1]věž!$A$6:$P$125,16,FALSE)</f>
        <v>39.97</v>
      </c>
    </row>
    <row r="91" spans="1:10">
      <c r="A91">
        <v>86</v>
      </c>
      <c r="B91" s="7">
        <f>VLOOKUP(A91,[1]věž!$A$6:$P$125,3,FALSE)</f>
        <v>86</v>
      </c>
      <c r="C91" s="7" t="str">
        <f>VLOOKUP(A91,[1]věž!$A$6:$P$125,5,FALSE)</f>
        <v/>
      </c>
      <c r="D91" s="7">
        <f>VLOOKUP(A91,[1]věž!$A$6:$P$125,7,FALSE)</f>
        <v>39</v>
      </c>
      <c r="E91" s="7">
        <f>VLOOKUP(A91,[1]věž!$A$6:$P$125,10,FALSE)</f>
        <v>74</v>
      </c>
      <c r="F91" s="7" t="str">
        <f>VLOOKUP(A91,[1]věž!$A$6:$P$125,12,FALSE)</f>
        <v>Patrik KAROL</v>
      </c>
      <c r="G91" s="7" t="str">
        <f>VLOOKUP(A91,[1]věž!$A$6:$P$125,13,FALSE)</f>
        <v>Frýdek - Místek</v>
      </c>
      <c r="H91" s="8">
        <f>VLOOKUP(A91,[1]věž!$A$6:$P$125,14,FALSE)</f>
        <v>44.05</v>
      </c>
      <c r="I91" s="8">
        <f>VLOOKUP(A91,[1]věž!$A$6:$P$125,15,FALSE)</f>
        <v>41.46</v>
      </c>
      <c r="J91" s="8">
        <f>VLOOKUP(A91,[1]věž!$A$6:$P$125,16,FALSE)</f>
        <v>41.46</v>
      </c>
    </row>
    <row r="92" spans="1:10">
      <c r="A92">
        <v>87</v>
      </c>
      <c r="B92" s="7">
        <f>VLOOKUP(A92,[1]věž!$A$6:$P$125,3,FALSE)</f>
        <v>87</v>
      </c>
      <c r="C92" s="7" t="str">
        <f>VLOOKUP(A92,[1]věž!$A$6:$P$125,5,FALSE)</f>
        <v/>
      </c>
      <c r="D92" s="7">
        <f>VLOOKUP(A92,[1]věž!$A$6:$P$125,7,FALSE)</f>
        <v>40</v>
      </c>
      <c r="E92" s="7">
        <f>VLOOKUP(A92,[1]věž!$A$6:$P$125,10,FALSE)</f>
        <v>13</v>
      </c>
      <c r="F92" s="7" t="str">
        <f>VLOOKUP(A92,[1]věž!$A$6:$P$125,12,FALSE)</f>
        <v>Roman GROSIČ</v>
      </c>
      <c r="G92" s="7" t="str">
        <f>VLOOKUP(A92,[1]věž!$A$6:$P$125,13,FALSE)</f>
        <v>Jeseník</v>
      </c>
      <c r="H92" s="8">
        <f>VLOOKUP(A92,[1]věž!$A$6:$P$125,14,FALSE)</f>
        <v>41.68</v>
      </c>
      <c r="I92" s="8">
        <f>VLOOKUP(A92,[1]věž!$A$6:$P$125,15,FALSE)</f>
        <v>99.99</v>
      </c>
      <c r="J92" s="8">
        <f>VLOOKUP(A92,[1]věž!$A$6:$P$125,16,FALSE)</f>
        <v>41.68</v>
      </c>
    </row>
    <row r="93" spans="1:10">
      <c r="A93">
        <v>88</v>
      </c>
      <c r="B93" s="7">
        <f>VLOOKUP(A93,[1]věž!$A$6:$P$125,3,FALSE)</f>
        <v>88</v>
      </c>
      <c r="C93" s="7" t="str">
        <f>VLOOKUP(A93,[1]věž!$A$6:$P$125,5,FALSE)</f>
        <v/>
      </c>
      <c r="D93" s="7">
        <f>VLOOKUP(A93,[1]věž!$A$6:$P$125,7,FALSE)</f>
        <v>41</v>
      </c>
      <c r="E93" s="7">
        <f>VLOOKUP(A93,[1]věž!$A$6:$P$125,10,FALSE)</f>
        <v>17</v>
      </c>
      <c r="F93" s="7" t="str">
        <f>VLOOKUP(A93,[1]věž!$A$6:$P$125,12,FALSE)</f>
        <v>Martin DISTLER</v>
      </c>
      <c r="G93" s="7" t="str">
        <f>VLOOKUP(A93,[1]věž!$A$6:$P$125,13,FALSE)</f>
        <v>Jeseník</v>
      </c>
      <c r="H93" s="8">
        <f>VLOOKUP(A93,[1]věž!$A$6:$P$125,14,FALSE)</f>
        <v>43.23</v>
      </c>
      <c r="I93" s="8">
        <f>VLOOKUP(A93,[1]věž!$A$6:$P$125,15,FALSE)</f>
        <v>99.99</v>
      </c>
      <c r="J93" s="8">
        <f>VLOOKUP(A93,[1]věž!$A$6:$P$125,16,FALSE)</f>
        <v>43.23</v>
      </c>
    </row>
    <row r="94" spans="1:10" hidden="1">
      <c r="A94">
        <v>89</v>
      </c>
      <c r="B94" s="7">
        <f>VLOOKUP(A94,[1]věž!$A$6:$P$125,3,FALSE)</f>
        <v>120</v>
      </c>
      <c r="C94" s="7">
        <f>VLOOKUP(A94,[1]věž!$A$6:$P$125,5,FALSE)</f>
        <v>104</v>
      </c>
      <c r="D94" s="7">
        <f>VLOOKUP(A94,[1]věž!$A$6:$P$125,7,FALSE)</f>
        <v>81</v>
      </c>
      <c r="E94" s="7">
        <f>VLOOKUP(A94,[1]věž!$A$6:$P$125,10,FALSE)</f>
        <v>2</v>
      </c>
      <c r="F94" s="7" t="str">
        <f>VLOOKUP(A94,[1]věž!$A$6:$P$125,12,FALSE)</f>
        <v>Jaromír DEMJANOVIČ</v>
      </c>
      <c r="G94" s="7" t="str">
        <f>VLOOKUP(A94,[1]věž!$A$6:$P$125,13,FALSE)</f>
        <v>Bruntál</v>
      </c>
      <c r="H94" s="8">
        <f>VLOOKUP(A94,[1]věž!$A$6:$P$125,14,FALSE)</f>
        <v>99.99</v>
      </c>
      <c r="I94" s="8">
        <f>VLOOKUP(A94,[1]věž!$A$6:$P$125,15,FALSE)</f>
        <v>99.99</v>
      </c>
      <c r="J94" s="8">
        <f>VLOOKUP(A94,[1]věž!$A$6:$P$125,16,FALSE)</f>
        <v>99.99</v>
      </c>
    </row>
    <row r="95" spans="1:10" hidden="1">
      <c r="A95">
        <v>90</v>
      </c>
      <c r="B95" s="7">
        <f>VLOOKUP(A95,[1]věž!$A$6:$P$125,3,FALSE)</f>
        <v>120</v>
      </c>
      <c r="C95" s="7">
        <f>VLOOKUP(A95,[1]věž!$A$6:$P$125,5,FALSE)</f>
        <v>104</v>
      </c>
      <c r="D95" s="7">
        <f>VLOOKUP(A95,[1]věž!$A$6:$P$125,7,FALSE)</f>
        <v>81</v>
      </c>
      <c r="E95" s="7">
        <f>VLOOKUP(A95,[1]věž!$A$6:$P$125,10,FALSE)</f>
        <v>5</v>
      </c>
      <c r="F95" s="7" t="str">
        <f>VLOOKUP(A95,[1]věž!$A$6:$P$125,12,FALSE)</f>
        <v>Pavel VITÁSEK</v>
      </c>
      <c r="G95" s="7" t="str">
        <f>VLOOKUP(A95,[1]věž!$A$6:$P$125,13,FALSE)</f>
        <v>Bruntál</v>
      </c>
      <c r="H95" s="8">
        <f>VLOOKUP(A95,[1]věž!$A$6:$P$125,14,FALSE)</f>
        <v>99.99</v>
      </c>
      <c r="I95" s="8">
        <f>VLOOKUP(A95,[1]věž!$A$6:$P$125,15,FALSE)</f>
        <v>99.99</v>
      </c>
      <c r="J95" s="8">
        <f>VLOOKUP(A95,[1]věž!$A$6:$P$125,16,FALSE)</f>
        <v>99.99</v>
      </c>
    </row>
    <row r="96" spans="1:10" hidden="1">
      <c r="A96">
        <v>91</v>
      </c>
      <c r="B96" s="7">
        <f>VLOOKUP(A96,[1]věž!$A$6:$P$125,3,FALSE)</f>
        <v>120</v>
      </c>
      <c r="C96" s="7">
        <f>VLOOKUP(A96,[1]věž!$A$6:$P$125,5,FALSE)</f>
        <v>104</v>
      </c>
      <c r="D96" s="7">
        <f>VLOOKUP(A96,[1]věž!$A$6:$P$125,7,FALSE)</f>
        <v>81</v>
      </c>
      <c r="E96" s="7">
        <f>VLOOKUP(A96,[1]věž!$A$6:$P$125,10,FALSE)</f>
        <v>8</v>
      </c>
      <c r="F96" s="7" t="str">
        <f>VLOOKUP(A96,[1]věž!$A$6:$P$125,12,FALSE)</f>
        <v>Květoslav SMRŽ</v>
      </c>
      <c r="G96" s="7" t="str">
        <f>VLOOKUP(A96,[1]věž!$A$6:$P$125,13,FALSE)</f>
        <v>Bruntál</v>
      </c>
      <c r="H96" s="8">
        <f>VLOOKUP(A96,[1]věž!$A$6:$P$125,14,FALSE)</f>
        <v>99.99</v>
      </c>
      <c r="I96" s="8">
        <f>VLOOKUP(A96,[1]věž!$A$6:$P$125,15,FALSE)</f>
        <v>99.99</v>
      </c>
      <c r="J96" s="8">
        <f>VLOOKUP(A96,[1]věž!$A$6:$P$125,16,FALSE)</f>
        <v>99.99</v>
      </c>
    </row>
    <row r="97" spans="1:10" hidden="1">
      <c r="A97">
        <v>92</v>
      </c>
      <c r="B97" s="7">
        <f>VLOOKUP(A97,[1]věž!$A$6:$P$125,3,FALSE)</f>
        <v>120</v>
      </c>
      <c r="C97" s="7" t="str">
        <f>VLOOKUP(A97,[1]věž!$A$6:$P$125,5,FALSE)</f>
        <v/>
      </c>
      <c r="D97" s="7">
        <f>VLOOKUP(A97,[1]věž!$A$6:$P$125,7,FALSE)</f>
        <v>81</v>
      </c>
      <c r="E97" s="7">
        <f>VLOOKUP(A97,[1]věž!$A$6:$P$125,10,FALSE)</f>
        <v>15</v>
      </c>
      <c r="F97" s="7" t="str">
        <f>VLOOKUP(A97,[1]věž!$A$6:$P$125,12,FALSE)</f>
        <v xml:space="preserve">Neobsazen </v>
      </c>
      <c r="G97" s="7" t="str">
        <f>VLOOKUP(A97,[1]věž!$A$6:$P$125,13,FALSE)</f>
        <v>Jeseník</v>
      </c>
      <c r="H97" s="8">
        <f>VLOOKUP(A97,[1]věž!$A$6:$P$125,14,FALSE)</f>
        <v>99.99</v>
      </c>
      <c r="I97" s="8">
        <f>VLOOKUP(A97,[1]věž!$A$6:$P$125,15,FALSE)</f>
        <v>99.99</v>
      </c>
      <c r="J97" s="8">
        <f>VLOOKUP(A97,[1]věž!$A$6:$P$125,16,FALSE)</f>
        <v>99.99</v>
      </c>
    </row>
    <row r="98" spans="1:10" hidden="1">
      <c r="A98">
        <v>93</v>
      </c>
      <c r="B98" s="7">
        <f>VLOOKUP(A98,[1]věž!$A$6:$P$125,3,FALSE)</f>
        <v>120</v>
      </c>
      <c r="C98" s="7" t="str">
        <f>VLOOKUP(A98,[1]věž!$A$6:$P$125,5,FALSE)</f>
        <v/>
      </c>
      <c r="D98" s="7">
        <f>VLOOKUP(A98,[1]věž!$A$6:$P$125,7,FALSE)</f>
        <v>81</v>
      </c>
      <c r="E98" s="7">
        <f>VLOOKUP(A98,[1]věž!$A$6:$P$125,10,FALSE)</f>
        <v>18</v>
      </c>
      <c r="F98" s="7" t="str">
        <f>VLOOKUP(A98,[1]věž!$A$6:$P$125,12,FALSE)</f>
        <v>Aleš JURČÁK</v>
      </c>
      <c r="G98" s="7" t="str">
        <f>VLOOKUP(A98,[1]věž!$A$6:$P$125,13,FALSE)</f>
        <v>Jeseník</v>
      </c>
      <c r="H98" s="8">
        <f>VLOOKUP(A98,[1]věž!$A$6:$P$125,14,FALSE)</f>
        <v>99.99</v>
      </c>
      <c r="I98" s="8">
        <f>VLOOKUP(A98,[1]věž!$A$6:$P$125,15,FALSE)</f>
        <v>99.99</v>
      </c>
      <c r="J98" s="8">
        <f>VLOOKUP(A98,[1]věž!$A$6:$P$125,16,FALSE)</f>
        <v>99.99</v>
      </c>
    </row>
    <row r="99" spans="1:10" hidden="1">
      <c r="A99">
        <v>94</v>
      </c>
      <c r="B99" s="7">
        <f>VLOOKUP(A99,[1]věž!$A$6:$P$125,3,FALSE)</f>
        <v>120</v>
      </c>
      <c r="C99" s="7" t="str">
        <f>VLOOKUP(A99,[1]věž!$A$6:$P$125,5,FALSE)</f>
        <v/>
      </c>
      <c r="D99" s="7">
        <f>VLOOKUP(A99,[1]věž!$A$6:$P$125,7,FALSE)</f>
        <v>81</v>
      </c>
      <c r="E99" s="7">
        <f>VLOOKUP(A99,[1]věž!$A$6:$P$125,10,FALSE)</f>
        <v>19</v>
      </c>
      <c r="F99" s="7" t="str">
        <f>VLOOKUP(A99,[1]věž!$A$6:$P$125,12,FALSE)</f>
        <v>Daniel GREŠÁK</v>
      </c>
      <c r="G99" s="7" t="str">
        <f>VLOOKUP(A99,[1]věž!$A$6:$P$125,13,FALSE)</f>
        <v>Jeseník</v>
      </c>
      <c r="H99" s="8">
        <f>VLOOKUP(A99,[1]věž!$A$6:$P$125,14,FALSE)</f>
        <v>99.99</v>
      </c>
      <c r="I99" s="8">
        <f>VLOOKUP(A99,[1]věž!$A$6:$P$125,15,FALSE)</f>
        <v>99.99</v>
      </c>
      <c r="J99" s="8">
        <f>VLOOKUP(A99,[1]věž!$A$6:$P$125,16,FALSE)</f>
        <v>99.99</v>
      </c>
    </row>
    <row r="100" spans="1:10" hidden="1">
      <c r="A100">
        <v>95</v>
      </c>
      <c r="B100" s="7">
        <f>VLOOKUP(A100,[1]věž!$A$6:$P$125,3,FALSE)</f>
        <v>120</v>
      </c>
      <c r="C100" s="7" t="str">
        <f>VLOOKUP(A100,[1]věž!$A$6:$P$125,5,FALSE)</f>
        <v/>
      </c>
      <c r="D100" s="7">
        <f>VLOOKUP(A100,[1]věž!$A$6:$P$125,7,FALSE)</f>
        <v>81</v>
      </c>
      <c r="E100" s="7">
        <f>VLOOKUP(A100,[1]věž!$A$6:$P$125,10,FALSE)</f>
        <v>20</v>
      </c>
      <c r="F100" s="7" t="str">
        <f>VLOOKUP(A100,[1]věž!$A$6:$P$125,12,FALSE)</f>
        <v>Martin SUROVÝCH</v>
      </c>
      <c r="G100" s="7" t="str">
        <f>VLOOKUP(A100,[1]věž!$A$6:$P$125,13,FALSE)</f>
        <v>Jeseník</v>
      </c>
      <c r="H100" s="8">
        <f>VLOOKUP(A100,[1]věž!$A$6:$P$125,14,FALSE)</f>
        <v>99.99</v>
      </c>
      <c r="I100" s="8">
        <f>VLOOKUP(A100,[1]věž!$A$6:$P$125,15,FALSE)</f>
        <v>99.99</v>
      </c>
      <c r="J100" s="8">
        <f>VLOOKUP(A100,[1]věž!$A$6:$P$125,16,FALSE)</f>
        <v>99.99</v>
      </c>
    </row>
    <row r="101" spans="1:10" hidden="1">
      <c r="A101">
        <v>96</v>
      </c>
      <c r="B101" s="7">
        <f>VLOOKUP(A101,[1]věž!$A$6:$P$125,3,FALSE)</f>
        <v>120</v>
      </c>
      <c r="C101" s="7">
        <f>VLOOKUP(A101,[1]věž!$A$6:$P$125,5,FALSE)</f>
        <v>104</v>
      </c>
      <c r="D101" s="7">
        <f>VLOOKUP(A101,[1]věž!$A$6:$P$125,7,FALSE)</f>
        <v>81</v>
      </c>
      <c r="E101" s="7">
        <f>VLOOKUP(A101,[1]věž!$A$6:$P$125,10,FALSE)</f>
        <v>25</v>
      </c>
      <c r="F101" s="7" t="str">
        <f>VLOOKUP(A101,[1]věž!$A$6:$P$125,12,FALSE)</f>
        <v>Jan POTEPA</v>
      </c>
      <c r="G101" s="7" t="str">
        <f>VLOOKUP(A101,[1]věž!$A$6:$P$125,13,FALSE)</f>
        <v>Opava</v>
      </c>
      <c r="H101" s="8">
        <f>VLOOKUP(A101,[1]věž!$A$6:$P$125,14,FALSE)</f>
        <v>99.99</v>
      </c>
      <c r="I101" s="8">
        <f>VLOOKUP(A101,[1]věž!$A$6:$P$125,15,FALSE)</f>
        <v>99.99</v>
      </c>
      <c r="J101" s="8">
        <f>VLOOKUP(A101,[1]věž!$A$6:$P$125,16,FALSE)</f>
        <v>99.99</v>
      </c>
    </row>
    <row r="102" spans="1:10" hidden="1">
      <c r="A102">
        <v>97</v>
      </c>
      <c r="B102" s="7">
        <f>VLOOKUP(A102,[1]věž!$A$6:$P$125,3,FALSE)</f>
        <v>120</v>
      </c>
      <c r="C102" s="7">
        <f>VLOOKUP(A102,[1]věž!$A$6:$P$125,5,FALSE)</f>
        <v>104</v>
      </c>
      <c r="D102" s="7">
        <f>VLOOKUP(A102,[1]věž!$A$6:$P$125,7,FALSE)</f>
        <v>81</v>
      </c>
      <c r="E102" s="7">
        <f>VLOOKUP(A102,[1]věž!$A$6:$P$125,10,FALSE)</f>
        <v>30</v>
      </c>
      <c r="F102" s="7" t="str">
        <f>VLOOKUP(A102,[1]věž!$A$6:$P$125,12,FALSE)</f>
        <v>Radomír KUBESA</v>
      </c>
      <c r="G102" s="7" t="str">
        <f>VLOOKUP(A102,[1]věž!$A$6:$P$125,13,FALSE)</f>
        <v>Opava</v>
      </c>
      <c r="H102" s="8">
        <f>VLOOKUP(A102,[1]věž!$A$6:$P$125,14,FALSE)</f>
        <v>99.99</v>
      </c>
      <c r="I102" s="8">
        <f>VLOOKUP(A102,[1]věž!$A$6:$P$125,15,FALSE)</f>
        <v>99.99</v>
      </c>
      <c r="J102" s="8">
        <f>VLOOKUP(A102,[1]věž!$A$6:$P$125,16,FALSE)</f>
        <v>99.99</v>
      </c>
    </row>
    <row r="103" spans="1:10" hidden="1">
      <c r="A103">
        <v>98</v>
      </c>
      <c r="B103" s="7">
        <f>VLOOKUP(A103,[1]věž!$A$6:$P$125,3,FALSE)</f>
        <v>120</v>
      </c>
      <c r="C103" s="7" t="str">
        <f>VLOOKUP(A103,[1]věž!$A$6:$P$125,5,FALSE)</f>
        <v/>
      </c>
      <c r="D103" s="7">
        <f>VLOOKUP(A103,[1]věž!$A$6:$P$125,7,FALSE)</f>
        <v>81</v>
      </c>
      <c r="E103" s="7">
        <f>VLOOKUP(A103,[1]věž!$A$6:$P$125,10,FALSE)</f>
        <v>37</v>
      </c>
      <c r="F103" s="7" t="str">
        <f>VLOOKUP(A103,[1]věž!$A$6:$P$125,12,FALSE)</f>
        <v>Robert JURÁK</v>
      </c>
      <c r="G103" s="7" t="str">
        <f>VLOOKUP(A103,[1]věž!$A$6:$P$125,13,FALSE)</f>
        <v>Prostějov</v>
      </c>
      <c r="H103" s="8">
        <f>VLOOKUP(A103,[1]věž!$A$6:$P$125,14,FALSE)</f>
        <v>99.99</v>
      </c>
      <c r="I103" s="8">
        <f>VLOOKUP(A103,[1]věž!$A$6:$P$125,15,FALSE)</f>
        <v>99.99</v>
      </c>
      <c r="J103" s="8">
        <f>VLOOKUP(A103,[1]věž!$A$6:$P$125,16,FALSE)</f>
        <v>99.99</v>
      </c>
    </row>
    <row r="104" spans="1:10" hidden="1">
      <c r="A104">
        <v>99</v>
      </c>
      <c r="B104" s="7">
        <f>VLOOKUP(A104,[1]věž!$A$6:$P$125,3,FALSE)</f>
        <v>120</v>
      </c>
      <c r="C104" s="7" t="str">
        <f>VLOOKUP(A104,[1]věž!$A$6:$P$125,5,FALSE)</f>
        <v/>
      </c>
      <c r="D104" s="7">
        <f>VLOOKUP(A104,[1]věž!$A$6:$P$125,7,FALSE)</f>
        <v>81</v>
      </c>
      <c r="E104" s="7">
        <f>VLOOKUP(A104,[1]věž!$A$6:$P$125,10,FALSE)</f>
        <v>38</v>
      </c>
      <c r="F104" s="7" t="str">
        <f>VLOOKUP(A104,[1]věž!$A$6:$P$125,12,FALSE)</f>
        <v>David ŠTEFEK</v>
      </c>
      <c r="G104" s="7" t="str">
        <f>VLOOKUP(A104,[1]věž!$A$6:$P$125,13,FALSE)</f>
        <v>Prostějov</v>
      </c>
      <c r="H104" s="8">
        <f>VLOOKUP(A104,[1]věž!$A$6:$P$125,14,FALSE)</f>
        <v>99.99</v>
      </c>
      <c r="I104" s="8">
        <f>VLOOKUP(A104,[1]věž!$A$6:$P$125,15,FALSE)</f>
        <v>99.99</v>
      </c>
      <c r="J104" s="8">
        <f>VLOOKUP(A104,[1]věž!$A$6:$P$125,16,FALSE)</f>
        <v>99.99</v>
      </c>
    </row>
    <row r="105" spans="1:10" hidden="1">
      <c r="A105">
        <v>100</v>
      </c>
      <c r="B105" s="7">
        <f>VLOOKUP(A105,[1]věž!$A$6:$P$125,3,FALSE)</f>
        <v>120</v>
      </c>
      <c r="C105" s="7" t="str">
        <f>VLOOKUP(A105,[1]věž!$A$6:$P$125,5,FALSE)</f>
        <v/>
      </c>
      <c r="D105" s="7">
        <f>VLOOKUP(A105,[1]věž!$A$6:$P$125,7,FALSE)</f>
        <v>81</v>
      </c>
      <c r="E105" s="7">
        <f>VLOOKUP(A105,[1]věž!$A$6:$P$125,10,FALSE)</f>
        <v>40</v>
      </c>
      <c r="F105" s="7" t="str">
        <f>VLOOKUP(A105,[1]věž!$A$6:$P$125,12,FALSE)</f>
        <v>Radek NOVOTNÝ</v>
      </c>
      <c r="G105" s="7" t="str">
        <f>VLOOKUP(A105,[1]věž!$A$6:$P$125,13,FALSE)</f>
        <v>Prostějov</v>
      </c>
      <c r="H105" s="8">
        <f>VLOOKUP(A105,[1]věž!$A$6:$P$125,14,FALSE)</f>
        <v>99.99</v>
      </c>
      <c r="I105" s="8">
        <f>VLOOKUP(A105,[1]věž!$A$6:$P$125,15,FALSE)</f>
        <v>99.99</v>
      </c>
      <c r="J105" s="8">
        <f>VLOOKUP(A105,[1]věž!$A$6:$P$125,16,FALSE)</f>
        <v>99.99</v>
      </c>
    </row>
    <row r="106" spans="1:10" hidden="1">
      <c r="A106">
        <v>101</v>
      </c>
      <c r="B106" s="7">
        <f>VLOOKUP(A106,[1]věž!$A$6:$P$125,3,FALSE)</f>
        <v>120</v>
      </c>
      <c r="C106" s="7">
        <f>VLOOKUP(A106,[1]věž!$A$6:$P$125,5,FALSE)</f>
        <v>104</v>
      </c>
      <c r="D106" s="7">
        <f>VLOOKUP(A106,[1]věž!$A$6:$P$125,7,FALSE)</f>
        <v>81</v>
      </c>
      <c r="E106" s="7">
        <f>VLOOKUP(A106,[1]věž!$A$6:$P$125,10,FALSE)</f>
        <v>42</v>
      </c>
      <c r="F106" s="7" t="str">
        <f>VLOOKUP(A106,[1]věž!$A$6:$P$125,12,FALSE)</f>
        <v>Ondřej KUBALA</v>
      </c>
      <c r="G106" s="7" t="str">
        <f>VLOOKUP(A106,[1]věž!$A$6:$P$125,13,FALSE)</f>
        <v>Ostrava</v>
      </c>
      <c r="H106" s="8">
        <f>VLOOKUP(A106,[1]věž!$A$6:$P$125,14,FALSE)</f>
        <v>99.99</v>
      </c>
      <c r="I106" s="8">
        <f>VLOOKUP(A106,[1]věž!$A$6:$P$125,15,FALSE)</f>
        <v>99.99</v>
      </c>
      <c r="J106" s="8">
        <f>VLOOKUP(A106,[1]věž!$A$6:$P$125,16,FALSE)</f>
        <v>99.99</v>
      </c>
    </row>
    <row r="107" spans="1:10" hidden="1">
      <c r="A107">
        <v>102</v>
      </c>
      <c r="B107" s="7">
        <f>VLOOKUP(A107,[1]věž!$A$6:$P$125,3,FALSE)</f>
        <v>120</v>
      </c>
      <c r="C107" s="7">
        <f>VLOOKUP(A107,[1]věž!$A$6:$P$125,5,FALSE)</f>
        <v>104</v>
      </c>
      <c r="D107" s="7">
        <f>VLOOKUP(A107,[1]věž!$A$6:$P$125,7,FALSE)</f>
        <v>81</v>
      </c>
      <c r="E107" s="7">
        <f>VLOOKUP(A107,[1]věž!$A$6:$P$125,10,FALSE)</f>
        <v>50</v>
      </c>
      <c r="F107" s="7" t="str">
        <f>VLOOKUP(A107,[1]věž!$A$6:$P$125,12,FALSE)</f>
        <v>Milan ONDERKA</v>
      </c>
      <c r="G107" s="7" t="str">
        <f>VLOOKUP(A107,[1]věž!$A$6:$P$125,13,FALSE)</f>
        <v>Ostrava</v>
      </c>
      <c r="H107" s="8">
        <f>VLOOKUP(A107,[1]věž!$A$6:$P$125,14,FALSE)</f>
        <v>99.99</v>
      </c>
      <c r="I107" s="8">
        <f>VLOOKUP(A107,[1]věž!$A$6:$P$125,15,FALSE)</f>
        <v>99.99</v>
      </c>
      <c r="J107" s="8">
        <f>VLOOKUP(A107,[1]věž!$A$6:$P$125,16,FALSE)</f>
        <v>99.99</v>
      </c>
    </row>
    <row r="108" spans="1:10" hidden="1">
      <c r="A108">
        <v>103</v>
      </c>
      <c r="B108" s="7">
        <f>VLOOKUP(A108,[1]věž!$A$6:$P$125,3,FALSE)</f>
        <v>120</v>
      </c>
      <c r="C108" s="7" t="str">
        <f>VLOOKUP(A108,[1]věž!$A$6:$P$125,5,FALSE)</f>
        <v/>
      </c>
      <c r="D108" s="7"/>
      <c r="E108" s="7">
        <f>VLOOKUP(A108,[1]věž!$A$6:$P$125,10,FALSE)</f>
        <v>59</v>
      </c>
      <c r="F108" s="7" t="str">
        <f>VLOOKUP(A108,[1]věž!$A$6:$P$125,12,FALSE)</f>
        <v xml:space="preserve">Neobsazen </v>
      </c>
      <c r="G108" s="7" t="str">
        <f>VLOOKUP(A108,[1]věž!$A$6:$P$125,13,FALSE)</f>
        <v>G4S Fire Services</v>
      </c>
      <c r="H108" s="8">
        <f>VLOOKUP(A108,[1]věž!$A$6:$P$125,14,FALSE)</f>
        <v>99.99</v>
      </c>
      <c r="I108" s="8">
        <f>VLOOKUP(A108,[1]věž!$A$6:$P$125,15,FALSE)</f>
        <v>99.99</v>
      </c>
      <c r="J108" s="8">
        <f>VLOOKUP(A108,[1]věž!$A$6:$P$125,16,FALSE)</f>
        <v>99.99</v>
      </c>
    </row>
    <row r="109" spans="1:10" hidden="1">
      <c r="A109">
        <v>104</v>
      </c>
      <c r="B109" s="7">
        <f>VLOOKUP(A109,[1]věž!$A$6:$P$125,3,FALSE)</f>
        <v>120</v>
      </c>
      <c r="C109" s="7" t="str">
        <f>VLOOKUP(A109,[1]věž!$A$6:$P$125,5,FALSE)</f>
        <v/>
      </c>
      <c r="D109" s="7"/>
      <c r="E109" s="7">
        <f>VLOOKUP(A109,[1]věž!$A$6:$P$125,10,FALSE)</f>
        <v>60</v>
      </c>
      <c r="F109" s="7" t="str">
        <f>VLOOKUP(A109,[1]věž!$A$6:$P$125,12,FALSE)</f>
        <v xml:space="preserve">Neobsazen </v>
      </c>
      <c r="G109" s="7" t="str">
        <f>VLOOKUP(A109,[1]věž!$A$6:$P$125,13,FALSE)</f>
        <v>G4S Fire Services</v>
      </c>
      <c r="H109" s="8">
        <f>VLOOKUP(A109,[1]věž!$A$6:$P$125,14,FALSE)</f>
        <v>99.99</v>
      </c>
      <c r="I109" s="8">
        <f>VLOOKUP(A109,[1]věž!$A$6:$P$125,15,FALSE)</f>
        <v>99.99</v>
      </c>
      <c r="J109" s="8">
        <f>VLOOKUP(A109,[1]věž!$A$6:$P$125,16,FALSE)</f>
        <v>99.99</v>
      </c>
    </row>
    <row r="110" spans="1:10" hidden="1">
      <c r="A110">
        <v>105</v>
      </c>
      <c r="B110" s="7">
        <f>VLOOKUP(A110,[1]věž!$A$6:$P$125,3,FALSE)</f>
        <v>120</v>
      </c>
      <c r="C110" s="7" t="str">
        <f>VLOOKUP(A110,[1]věž!$A$6:$P$125,5,FALSE)</f>
        <v/>
      </c>
      <c r="D110" s="7">
        <f>VLOOKUP(A110,[1]věž!$A$6:$P$125,7,FALSE)</f>
        <v>81</v>
      </c>
      <c r="E110" s="7">
        <f>VLOOKUP(A110,[1]věž!$A$6:$P$125,10,FALSE)</f>
        <v>65</v>
      </c>
      <c r="F110" s="7" t="str">
        <f>VLOOKUP(A110,[1]věž!$A$6:$P$125,12,FALSE)</f>
        <v>Ladislav HAUK</v>
      </c>
      <c r="G110" s="7" t="str">
        <f>VLOOKUP(A110,[1]věž!$A$6:$P$125,13,FALSE)</f>
        <v>Šumperk</v>
      </c>
      <c r="H110" s="8">
        <f>VLOOKUP(A110,[1]věž!$A$6:$P$125,14,FALSE)</f>
        <v>99.99</v>
      </c>
      <c r="I110" s="8">
        <f>VLOOKUP(A110,[1]věž!$A$6:$P$125,15,FALSE)</f>
        <v>99.99</v>
      </c>
      <c r="J110" s="8">
        <f>VLOOKUP(A110,[1]věž!$A$6:$P$125,16,FALSE)</f>
        <v>99.99</v>
      </c>
    </row>
    <row r="111" spans="1:10" hidden="1">
      <c r="A111">
        <v>106</v>
      </c>
      <c r="B111" s="7">
        <f>VLOOKUP(A111,[1]věž!$A$6:$P$125,3,FALSE)</f>
        <v>120</v>
      </c>
      <c r="C111" s="7" t="str">
        <f>VLOOKUP(A111,[1]věž!$A$6:$P$125,5,FALSE)</f>
        <v/>
      </c>
      <c r="D111" s="7">
        <f>VLOOKUP(A111,[1]věž!$A$6:$P$125,7,FALSE)</f>
        <v>81</v>
      </c>
      <c r="E111" s="7">
        <f>VLOOKUP(A111,[1]věž!$A$6:$P$125,10,FALSE)</f>
        <v>66</v>
      </c>
      <c r="F111" s="7" t="str">
        <f>VLOOKUP(A111,[1]věž!$A$6:$P$125,12,FALSE)</f>
        <v>Tomáš HRDLIČKA</v>
      </c>
      <c r="G111" s="7" t="str">
        <f>VLOOKUP(A111,[1]věž!$A$6:$P$125,13,FALSE)</f>
        <v>Šumperk</v>
      </c>
      <c r="H111" s="8">
        <f>VLOOKUP(A111,[1]věž!$A$6:$P$125,14,FALSE)</f>
        <v>99.99</v>
      </c>
      <c r="I111" s="8">
        <f>VLOOKUP(A111,[1]věž!$A$6:$P$125,15,FALSE)</f>
        <v>99.99</v>
      </c>
      <c r="J111" s="8">
        <f>VLOOKUP(A111,[1]věž!$A$6:$P$125,16,FALSE)</f>
        <v>99.99</v>
      </c>
    </row>
    <row r="112" spans="1:10" hidden="1">
      <c r="A112">
        <v>107</v>
      </c>
      <c r="B112" s="7">
        <f>VLOOKUP(A112,[1]věž!$A$6:$P$125,3,FALSE)</f>
        <v>120</v>
      </c>
      <c r="C112" s="7" t="str">
        <f>VLOOKUP(A112,[1]věž!$A$6:$P$125,5,FALSE)</f>
        <v/>
      </c>
      <c r="D112" s="7">
        <f>VLOOKUP(A112,[1]věž!$A$6:$P$125,7,FALSE)</f>
        <v>81</v>
      </c>
      <c r="E112" s="7">
        <f>VLOOKUP(A112,[1]věž!$A$6:$P$125,10,FALSE)</f>
        <v>69</v>
      </c>
      <c r="F112" s="7" t="str">
        <f>VLOOKUP(A112,[1]věž!$A$6:$P$125,12,FALSE)</f>
        <v xml:space="preserve">Neobsazen </v>
      </c>
      <c r="G112" s="7" t="str">
        <f>VLOOKUP(A112,[1]věž!$A$6:$P$125,13,FALSE)</f>
        <v>Šumperk</v>
      </c>
      <c r="H112" s="8">
        <f>VLOOKUP(A112,[1]věž!$A$6:$P$125,14,FALSE)</f>
        <v>99.99</v>
      </c>
      <c r="I112" s="8">
        <f>VLOOKUP(A112,[1]věž!$A$6:$P$125,15,FALSE)</f>
        <v>99.99</v>
      </c>
      <c r="J112" s="8">
        <f>VLOOKUP(A112,[1]věž!$A$6:$P$125,16,FALSE)</f>
        <v>99.99</v>
      </c>
    </row>
    <row r="113" spans="1:10" hidden="1">
      <c r="A113">
        <v>108</v>
      </c>
      <c r="B113" s="7">
        <f>VLOOKUP(A113,[1]věž!$A$6:$P$125,3,FALSE)</f>
        <v>120</v>
      </c>
      <c r="C113" s="7" t="str">
        <f>VLOOKUP(A113,[1]věž!$A$6:$P$125,5,FALSE)</f>
        <v/>
      </c>
      <c r="D113" s="7">
        <f>VLOOKUP(A113,[1]věž!$A$6:$P$125,7,FALSE)</f>
        <v>81</v>
      </c>
      <c r="E113" s="7">
        <f>VLOOKUP(A113,[1]věž!$A$6:$P$125,10,FALSE)</f>
        <v>70</v>
      </c>
      <c r="F113" s="7" t="str">
        <f>VLOOKUP(A113,[1]věž!$A$6:$P$125,12,FALSE)</f>
        <v xml:space="preserve">Neobsazen </v>
      </c>
      <c r="G113" s="7" t="str">
        <f>VLOOKUP(A113,[1]věž!$A$6:$P$125,13,FALSE)</f>
        <v>Šumperk</v>
      </c>
      <c r="H113" s="8">
        <f>VLOOKUP(A113,[1]věž!$A$6:$P$125,14,FALSE)</f>
        <v>99.99</v>
      </c>
      <c r="I113" s="8">
        <f>VLOOKUP(A113,[1]věž!$A$6:$P$125,15,FALSE)</f>
        <v>99.99</v>
      </c>
      <c r="J113" s="8">
        <f>VLOOKUP(A113,[1]věž!$A$6:$P$125,16,FALSE)</f>
        <v>99.99</v>
      </c>
    </row>
    <row r="114" spans="1:10" hidden="1">
      <c r="A114">
        <v>109</v>
      </c>
      <c r="B114" s="7">
        <f>VLOOKUP(A114,[1]věž!$A$6:$P$125,3,FALSE)</f>
        <v>120</v>
      </c>
      <c r="C114" s="7" t="str">
        <f>VLOOKUP(A114,[1]věž!$A$6:$P$125,5,FALSE)</f>
        <v/>
      </c>
      <c r="D114" s="7">
        <f>VLOOKUP(A114,[1]věž!$A$6:$P$125,7,FALSE)</f>
        <v>81</v>
      </c>
      <c r="E114" s="7">
        <f>VLOOKUP(A114,[1]věž!$A$6:$P$125,10,FALSE)</f>
        <v>76</v>
      </c>
      <c r="F114" s="7" t="str">
        <f>VLOOKUP(A114,[1]věž!$A$6:$P$125,12,FALSE)</f>
        <v>Roman VONDRÁČEK</v>
      </c>
      <c r="G114" s="7" t="str">
        <f>VLOOKUP(A114,[1]věž!$A$6:$P$125,13,FALSE)</f>
        <v>Frýdek - Místek</v>
      </c>
      <c r="H114" s="8">
        <f>VLOOKUP(A114,[1]věž!$A$6:$P$125,14,FALSE)</f>
        <v>99.99</v>
      </c>
      <c r="I114" s="8">
        <f>VLOOKUP(A114,[1]věž!$A$6:$P$125,15,FALSE)</f>
        <v>99.99</v>
      </c>
      <c r="J114" s="8">
        <f>VLOOKUP(A114,[1]věž!$A$6:$P$125,16,FALSE)</f>
        <v>99.99</v>
      </c>
    </row>
    <row r="115" spans="1:10" hidden="1">
      <c r="A115">
        <v>110</v>
      </c>
      <c r="B115" s="7">
        <f>VLOOKUP(A115,[1]věž!$A$6:$P$125,3,FALSE)</f>
        <v>120</v>
      </c>
      <c r="C115" s="7" t="str">
        <f>VLOOKUP(A115,[1]věž!$A$6:$P$125,5,FALSE)</f>
        <v/>
      </c>
      <c r="D115" s="7">
        <f>VLOOKUP(A115,[1]věž!$A$6:$P$125,7,FALSE)</f>
        <v>81</v>
      </c>
      <c r="E115" s="7">
        <f>VLOOKUP(A115,[1]věž!$A$6:$P$125,10,FALSE)</f>
        <v>79</v>
      </c>
      <c r="F115" s="7" t="str">
        <f>VLOOKUP(A115,[1]věž!$A$6:$P$125,12,FALSE)</f>
        <v>Roman OTIPKA</v>
      </c>
      <c r="G115" s="7" t="str">
        <f>VLOOKUP(A115,[1]věž!$A$6:$P$125,13,FALSE)</f>
        <v>Frýdek - Místek</v>
      </c>
      <c r="H115" s="8">
        <f>VLOOKUP(A115,[1]věž!$A$6:$P$125,14,FALSE)</f>
        <v>99.99</v>
      </c>
      <c r="I115" s="8">
        <f>VLOOKUP(A115,[1]věž!$A$6:$P$125,15,FALSE)</f>
        <v>99.99</v>
      </c>
      <c r="J115" s="8">
        <f>VLOOKUP(A115,[1]věž!$A$6:$P$125,16,FALSE)</f>
        <v>99.99</v>
      </c>
    </row>
    <row r="116" spans="1:10" hidden="1">
      <c r="A116">
        <v>111</v>
      </c>
      <c r="B116" s="7">
        <f>VLOOKUP(A116,[1]věž!$A$6:$P$125,3,FALSE)</f>
        <v>120</v>
      </c>
      <c r="C116" s="7" t="str">
        <f>VLOOKUP(A116,[1]věž!$A$6:$P$125,5,FALSE)</f>
        <v/>
      </c>
      <c r="D116" s="7">
        <f>VLOOKUP(A116,[1]věž!$A$6:$P$125,7,FALSE)</f>
        <v>81</v>
      </c>
      <c r="E116" s="7">
        <f>VLOOKUP(A116,[1]věž!$A$6:$P$125,10,FALSE)</f>
        <v>80</v>
      </c>
      <c r="F116" s="7" t="str">
        <f>VLOOKUP(A116,[1]věž!$A$6:$P$125,12,FALSE)</f>
        <v>Jan ŠEDĚNKA</v>
      </c>
      <c r="G116" s="7" t="str">
        <f>VLOOKUP(A116,[1]věž!$A$6:$P$125,13,FALSE)</f>
        <v>Frýdek - Místek</v>
      </c>
      <c r="H116" s="8">
        <f>VLOOKUP(A116,[1]věž!$A$6:$P$125,14,FALSE)</f>
        <v>99.99</v>
      </c>
      <c r="I116" s="8">
        <f>VLOOKUP(A116,[1]věž!$A$6:$P$125,15,FALSE)</f>
        <v>99.99</v>
      </c>
      <c r="J116" s="8">
        <f>VLOOKUP(A116,[1]věž!$A$6:$P$125,16,FALSE)</f>
        <v>99.99</v>
      </c>
    </row>
    <row r="117" spans="1:10" hidden="1">
      <c r="A117">
        <v>112</v>
      </c>
      <c r="B117" s="7">
        <f>VLOOKUP(A117,[1]věž!$A$6:$P$125,3,FALSE)</f>
        <v>120</v>
      </c>
      <c r="C117" s="7" t="str">
        <f>VLOOKUP(A117,[1]věž!$A$6:$P$125,5,FALSE)</f>
        <v/>
      </c>
      <c r="D117" s="7">
        <f>VLOOKUP(A117,[1]věž!$A$6:$P$125,7,FALSE)</f>
        <v>81</v>
      </c>
      <c r="E117" s="7">
        <f>VLOOKUP(A117,[1]věž!$A$6:$P$125,10,FALSE)</f>
        <v>88</v>
      </c>
      <c r="F117" s="7" t="str">
        <f>VLOOKUP(A117,[1]věž!$A$6:$P$125,12,FALSE)</f>
        <v>Jaroslav ZEHNÁLEK</v>
      </c>
      <c r="G117" s="7" t="str">
        <f>VLOOKUP(A117,[1]věž!$A$6:$P$125,13,FALSE)</f>
        <v>Přerov</v>
      </c>
      <c r="H117" s="8">
        <f>VLOOKUP(A117,[1]věž!$A$6:$P$125,14,FALSE)</f>
        <v>99.99</v>
      </c>
      <c r="I117" s="8">
        <f>VLOOKUP(A117,[1]věž!$A$6:$P$125,15,FALSE)</f>
        <v>99.99</v>
      </c>
      <c r="J117" s="8">
        <f>VLOOKUP(A117,[1]věž!$A$6:$P$125,16,FALSE)</f>
        <v>99.99</v>
      </c>
    </row>
    <row r="118" spans="1:10" hidden="1">
      <c r="A118">
        <v>113</v>
      </c>
      <c r="B118" s="7">
        <f>VLOOKUP(A118,[1]věž!$A$6:$P$125,3,FALSE)</f>
        <v>120</v>
      </c>
      <c r="C118" s="7" t="str">
        <f>VLOOKUP(A118,[1]věž!$A$6:$P$125,5,FALSE)</f>
        <v/>
      </c>
      <c r="D118" s="7">
        <f>VLOOKUP(A118,[1]věž!$A$6:$P$125,7,FALSE)</f>
        <v>81</v>
      </c>
      <c r="E118" s="7">
        <f>VLOOKUP(A118,[1]věž!$A$6:$P$125,10,FALSE)</f>
        <v>90</v>
      </c>
      <c r="F118" s="7" t="str">
        <f>VLOOKUP(A118,[1]věž!$A$6:$P$125,12,FALSE)</f>
        <v xml:space="preserve">Neobsazen </v>
      </c>
      <c r="G118" s="7" t="str">
        <f>VLOOKUP(A118,[1]věž!$A$6:$P$125,13,FALSE)</f>
        <v>Přerov</v>
      </c>
      <c r="H118" s="8">
        <f>VLOOKUP(A118,[1]věž!$A$6:$P$125,14,FALSE)</f>
        <v>99.99</v>
      </c>
      <c r="I118" s="8">
        <f>VLOOKUP(A118,[1]věž!$A$6:$P$125,15,FALSE)</f>
        <v>99.99</v>
      </c>
      <c r="J118" s="8">
        <f>VLOOKUP(A118,[1]věž!$A$6:$P$125,16,FALSE)</f>
        <v>99.99</v>
      </c>
    </row>
    <row r="119" spans="1:10" hidden="1">
      <c r="A119">
        <v>114</v>
      </c>
      <c r="B119" s="7">
        <f>VLOOKUP(A119,[1]věž!$A$6:$P$125,3,FALSE)</f>
        <v>120</v>
      </c>
      <c r="C119" s="7">
        <f>VLOOKUP(A119,[1]věž!$A$6:$P$125,5,FALSE)</f>
        <v>104</v>
      </c>
      <c r="D119" s="7">
        <f>VLOOKUP(A119,[1]věž!$A$6:$P$125,7,FALSE)</f>
        <v>81</v>
      </c>
      <c r="E119" s="7">
        <f>VLOOKUP(A119,[1]věž!$A$6:$P$125,10,FALSE)</f>
        <v>98</v>
      </c>
      <c r="F119" s="7" t="str">
        <f>VLOOKUP(A119,[1]věž!$A$6:$P$125,12,FALSE)</f>
        <v>Martin GRYČ</v>
      </c>
      <c r="G119" s="7" t="str">
        <f>VLOOKUP(A119,[1]věž!$A$6:$P$125,13,FALSE)</f>
        <v>Karviná</v>
      </c>
      <c r="H119" s="8">
        <f>VLOOKUP(A119,[1]věž!$A$6:$P$125,14,FALSE)</f>
        <v>99.99</v>
      </c>
      <c r="I119" s="8">
        <f>VLOOKUP(A119,[1]věž!$A$6:$P$125,15,FALSE)</f>
        <v>99.99</v>
      </c>
      <c r="J119" s="8">
        <f>VLOOKUP(A119,[1]věž!$A$6:$P$125,16,FALSE)</f>
        <v>99.99</v>
      </c>
    </row>
    <row r="120" spans="1:10" hidden="1">
      <c r="A120">
        <v>115</v>
      </c>
      <c r="B120" s="7">
        <f>VLOOKUP(A120,[1]věž!$A$6:$P$125,3,FALSE)</f>
        <v>120</v>
      </c>
      <c r="C120" s="7">
        <f>VLOOKUP(A120,[1]věž!$A$6:$P$125,5,FALSE)</f>
        <v>104</v>
      </c>
      <c r="D120" s="7">
        <f>VLOOKUP(A120,[1]věž!$A$6:$P$125,7,FALSE)</f>
        <v>81</v>
      </c>
      <c r="E120" s="7">
        <f>VLOOKUP(A120,[1]věž!$A$6:$P$125,10,FALSE)</f>
        <v>99</v>
      </c>
      <c r="F120" s="7" t="str">
        <f>VLOOKUP(A120,[1]věž!$A$6:$P$125,12,FALSE)</f>
        <v>Jiří WALICA</v>
      </c>
      <c r="G120" s="7" t="str">
        <f>VLOOKUP(A120,[1]věž!$A$6:$P$125,13,FALSE)</f>
        <v>Karviná</v>
      </c>
      <c r="H120" s="8">
        <f>VLOOKUP(A120,[1]věž!$A$6:$P$125,14,FALSE)</f>
        <v>99.99</v>
      </c>
      <c r="I120" s="8">
        <f>VLOOKUP(A120,[1]věž!$A$6:$P$125,15,FALSE)</f>
        <v>99.99</v>
      </c>
      <c r="J120" s="8">
        <f>VLOOKUP(A120,[1]věž!$A$6:$P$125,16,FALSE)</f>
        <v>99.99</v>
      </c>
    </row>
    <row r="121" spans="1:10" hidden="1">
      <c r="A121">
        <v>116</v>
      </c>
      <c r="B121" s="7">
        <f>VLOOKUP(A121,[1]věž!$A$6:$P$125,3,FALSE)</f>
        <v>120</v>
      </c>
      <c r="C121" s="7" t="str">
        <f>VLOOKUP(A121,[1]věž!$A$6:$P$125,5,FALSE)</f>
        <v/>
      </c>
      <c r="D121" s="7">
        <f>VLOOKUP(A121,[1]věž!$A$6:$P$125,7,FALSE)</f>
        <v>81</v>
      </c>
      <c r="E121" s="7">
        <f>VLOOKUP(A121,[1]věž!$A$6:$P$125,10,FALSE)</f>
        <v>108</v>
      </c>
      <c r="F121" s="7" t="str">
        <f>VLOOKUP(A121,[1]věž!$A$6:$P$125,12,FALSE)</f>
        <v>Josef SKALKA</v>
      </c>
      <c r="G121" s="7" t="str">
        <f>VLOOKUP(A121,[1]věž!$A$6:$P$125,13,FALSE)</f>
        <v>Olomouc</v>
      </c>
      <c r="H121" s="8">
        <f>VLOOKUP(A121,[1]věž!$A$6:$P$125,14,FALSE)</f>
        <v>99.99</v>
      </c>
      <c r="I121" s="8">
        <f>VLOOKUP(A121,[1]věž!$A$6:$P$125,15,FALSE)</f>
        <v>99.99</v>
      </c>
      <c r="J121" s="8">
        <f>VLOOKUP(A121,[1]věž!$A$6:$P$125,16,FALSE)</f>
        <v>99.99</v>
      </c>
    </row>
    <row r="122" spans="1:10" hidden="1">
      <c r="A122">
        <v>117</v>
      </c>
      <c r="B122" s="7">
        <f>VLOOKUP(A122,[1]věž!$A$6:$P$125,3,FALSE)</f>
        <v>120</v>
      </c>
      <c r="C122" s="7" t="str">
        <f>VLOOKUP(A122,[1]věž!$A$6:$P$125,5,FALSE)</f>
        <v/>
      </c>
      <c r="D122" s="7">
        <f>VLOOKUP(A122,[1]věž!$A$6:$P$125,7,FALSE)</f>
        <v>81</v>
      </c>
      <c r="E122" s="7">
        <f>VLOOKUP(A122,[1]věž!$A$6:$P$125,10,FALSE)</f>
        <v>109</v>
      </c>
      <c r="F122" s="7" t="str">
        <f>VLOOKUP(A122,[1]věž!$A$6:$P$125,12,FALSE)</f>
        <v>Tomáš OTRUBA</v>
      </c>
      <c r="G122" s="7" t="str">
        <f>VLOOKUP(A122,[1]věž!$A$6:$P$125,13,FALSE)</f>
        <v>Olomouc</v>
      </c>
      <c r="H122" s="8">
        <f>VLOOKUP(A122,[1]věž!$A$6:$P$125,14,FALSE)</f>
        <v>99.99</v>
      </c>
      <c r="I122" s="8">
        <f>VLOOKUP(A122,[1]věž!$A$6:$P$125,15,FALSE)</f>
        <v>99.99</v>
      </c>
      <c r="J122" s="8">
        <f>VLOOKUP(A122,[1]věž!$A$6:$P$125,16,FALSE)</f>
        <v>99.99</v>
      </c>
    </row>
    <row r="123" spans="1:10" hidden="1">
      <c r="A123">
        <v>118</v>
      </c>
      <c r="B123" s="7">
        <f>VLOOKUP(A123,[1]věž!$A$6:$P$125,3,FALSE)</f>
        <v>120</v>
      </c>
      <c r="C123" s="7" t="str">
        <f>VLOOKUP(A123,[1]věž!$A$6:$P$125,5,FALSE)</f>
        <v/>
      </c>
      <c r="D123" s="7">
        <f>VLOOKUP(A123,[1]věž!$A$6:$P$125,7,FALSE)</f>
        <v>81</v>
      </c>
      <c r="E123" s="7">
        <f>VLOOKUP(A123,[1]věž!$A$6:$P$125,10,FALSE)</f>
        <v>110</v>
      </c>
      <c r="F123" s="7" t="str">
        <f>VLOOKUP(A123,[1]věž!$A$6:$P$125,12,FALSE)</f>
        <v>Martin POPP</v>
      </c>
      <c r="G123" s="7" t="str">
        <f>VLOOKUP(A123,[1]věž!$A$6:$P$125,13,FALSE)</f>
        <v>Olomouc</v>
      </c>
      <c r="H123" s="8">
        <f>VLOOKUP(A123,[1]věž!$A$6:$P$125,14,FALSE)</f>
        <v>99.99</v>
      </c>
      <c r="I123" s="8">
        <f>VLOOKUP(A123,[1]věž!$A$6:$P$125,15,FALSE)</f>
        <v>99.99</v>
      </c>
      <c r="J123" s="8">
        <f>VLOOKUP(A123,[1]věž!$A$6:$P$125,16,FALSE)</f>
        <v>99.99</v>
      </c>
    </row>
    <row r="124" spans="1:10" hidden="1">
      <c r="A124">
        <v>119</v>
      </c>
      <c r="B124" s="7">
        <f>VLOOKUP(A124,[1]věž!$A$6:$P$125,3,FALSE)</f>
        <v>120</v>
      </c>
      <c r="C124" s="7">
        <f>VLOOKUP(A124,[1]věž!$A$6:$P$125,5,FALSE)</f>
        <v>104</v>
      </c>
      <c r="D124" s="7">
        <f>VLOOKUP(A124,[1]věž!$A$6:$P$125,7,FALSE)</f>
        <v>81</v>
      </c>
      <c r="E124" s="7">
        <f>VLOOKUP(A124,[1]věž!$A$6:$P$125,10,FALSE)</f>
        <v>118</v>
      </c>
      <c r="F124" s="7" t="str">
        <f>VLOOKUP(A124,[1]věž!$A$6:$P$125,12,FALSE)</f>
        <v>Tomáš VYKYDAL</v>
      </c>
      <c r="G124" s="7" t="str">
        <f>VLOOKUP(A124,[1]věž!$A$6:$P$125,13,FALSE)</f>
        <v>Nový Jičín</v>
      </c>
      <c r="H124" s="8">
        <f>VLOOKUP(A124,[1]věž!$A$6:$P$125,14,FALSE)</f>
        <v>99.99</v>
      </c>
      <c r="I124" s="8">
        <f>VLOOKUP(A124,[1]věž!$A$6:$P$125,15,FALSE)</f>
        <v>99.99</v>
      </c>
      <c r="J124" s="8">
        <f>VLOOKUP(A124,[1]věž!$A$6:$P$125,16,FALSE)</f>
        <v>99.99</v>
      </c>
    </row>
    <row r="125" spans="1:10" hidden="1">
      <c r="A125">
        <v>120</v>
      </c>
      <c r="B125" s="7">
        <f>VLOOKUP(A125,[1]věž!$A$6:$P$125,3,FALSE)</f>
        <v>120</v>
      </c>
      <c r="C125" s="7">
        <f>VLOOKUP(A125,[1]věž!$A$6:$P$125,5,FALSE)</f>
        <v>104</v>
      </c>
      <c r="D125" s="7">
        <f>VLOOKUP(A125,[1]věž!$A$6:$P$125,7,FALSE)</f>
        <v>81</v>
      </c>
      <c r="E125" s="7">
        <f>VLOOKUP(A125,[1]věž!$A$6:$P$125,10,FALSE)</f>
        <v>120</v>
      </c>
      <c r="F125" s="7" t="str">
        <f>VLOOKUP(A125,[1]věž!$A$6:$P$125,12,FALSE)</f>
        <v>Petr VELIČKA</v>
      </c>
      <c r="G125" s="7" t="str">
        <f>VLOOKUP(A125,[1]věž!$A$6:$P$125,13,FALSE)</f>
        <v>Nový Jičín</v>
      </c>
      <c r="H125" s="8">
        <f>VLOOKUP(A125,[1]věž!$A$6:$P$125,14,FALSE)</f>
        <v>99.99</v>
      </c>
      <c r="I125" s="8">
        <f>VLOOKUP(A125,[1]věž!$A$6:$P$125,15,FALSE)</f>
        <v>99.99</v>
      </c>
      <c r="J125" s="8">
        <f>VLOOKUP(A125,[1]věž!$A$6:$P$125,16,FALSE)</f>
        <v>99.99</v>
      </c>
    </row>
  </sheetData>
  <autoFilter ref="A5:J125"/>
  <phoneticPr fontId="0" type="noConversion"/>
  <pageMargins left="0.78740157480314965" right="0.78740157480314965" top="0.78740157480314965" bottom="0.78740157480314965" header="0.51181102362204722" footer="0.51181102362204722"/>
  <pageSetup paperSize="9" scale="97" fitToHeight="0" orientation="portrait"/>
  <headerFooter alignWithMargins="0">
    <oddFooter>Stránka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1</vt:i4>
      </vt:variant>
    </vt:vector>
  </HeadingPairs>
  <TitlesOfParts>
    <vt:vector size="8" baseType="lpstr">
      <vt:lpstr>celkem</vt:lpstr>
      <vt:lpstr>celkemNEOF</vt:lpstr>
      <vt:lpstr>útok</vt:lpstr>
      <vt:lpstr>štafeta</vt:lpstr>
      <vt:lpstr>dvojbojV</vt:lpstr>
      <vt:lpstr>100mV</vt:lpstr>
      <vt:lpstr>věžV</vt:lpstr>
      <vt:lpstr>věžV!Print_Titles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Jiří Čech</dc:creator>
  <cp:lastModifiedBy>jirka</cp:lastModifiedBy>
  <cp:lastPrinted>2014-06-08T10:40:50Z</cp:lastPrinted>
  <dcterms:created xsi:type="dcterms:W3CDTF">2014-06-07T11:16:37Z</dcterms:created>
  <dcterms:modified xsi:type="dcterms:W3CDTF">2014-06-09T06:58:22Z</dcterms:modified>
</cp:coreProperties>
</file>