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codeName="ThisWorkbook" hidePivotFieldList="1" defaultThemeVersion="124226"/>
  <mc:AlternateContent xmlns:mc="http://schemas.openxmlformats.org/markup-compatibility/2006">
    <mc:Choice Requires="x15">
      <x15ac:absPath xmlns:x15ac="http://schemas.microsoft.com/office/spreadsheetml/2010/11/ac" url="C:\Users\kovarikp\Documents\Časomíra\2022\Krajská\"/>
    </mc:Choice>
  </mc:AlternateContent>
  <xr:revisionPtr revIDLastSave="0" documentId="8_{800B928C-1911-45B8-8581-55CE3461E2B9}" xr6:coauthVersionLast="36" xr6:coauthVersionMax="36" xr10:uidLastSave="{00000000-0000-0000-0000-000000000000}"/>
  <bookViews>
    <workbookView xWindow="480" yWindow="180" windowWidth="15192" windowHeight="9588" activeTab="2" xr2:uid="{00000000-000D-0000-FFFF-FFFF00000000}"/>
  </bookViews>
  <sheets>
    <sheet name="věž" sheetId="5" r:id="rId1"/>
    <sheet name="100m" sheetId="8" r:id="rId2"/>
    <sheet name="dvojboj" sheetId="9" r:id="rId3"/>
    <sheet name="štafeta" sheetId="12" r:id="rId4"/>
    <sheet name="útok" sheetId="11" r:id="rId5"/>
    <sheet name="družstva" sheetId="13" r:id="rId6"/>
    <sheet name="přihlášky" sheetId="10" r:id="rId7"/>
    <sheet name="Startovky" sheetId="6" r:id="rId8"/>
    <sheet name="Ruční měření" sheetId="15" r:id="rId9"/>
  </sheets>
  <definedNames>
    <definedName name="_xlnm.Print_Area" localSheetId="1">'100m'!$A$1:$H$72,'100m'!$J$1:$S$72</definedName>
    <definedName name="_xlnm.Print_Area" localSheetId="5">družstva!$A$4:$I$22</definedName>
    <definedName name="_xlnm.Print_Area" localSheetId="2">dvojboj!$A$1:$H$72</definedName>
    <definedName name="_xlnm.Print_Area" localSheetId="8">'Ruční měření'!$A$1:$F$228,'Ruční měření'!$G$1:$K$76</definedName>
    <definedName name="_xlnm.Print_Area" localSheetId="7">Startovky!$A$1:$E$228,Startovky!$F$1:$J$62</definedName>
    <definedName name="_xlnm.Print_Area" localSheetId="3">štafeta!$C$3:$H$17</definedName>
    <definedName name="_xlnm.Print_Area" localSheetId="4">útok!$C$3:$H$17</definedName>
    <definedName name="_xlnm.Print_Area" localSheetId="0">věž!$A$1:$H$88,věž!$J$1:$S$88</definedName>
  </definedNames>
  <calcPr calcId="191029"/>
</workbook>
</file>

<file path=xl/calcChain.xml><?xml version="1.0" encoding="utf-8"?>
<calcChain xmlns="http://schemas.openxmlformats.org/spreadsheetml/2006/main">
  <c r="D232" i="15" l="1"/>
  <c r="E232" i="15"/>
  <c r="D233" i="15"/>
  <c r="E233" i="15"/>
  <c r="D234" i="15"/>
  <c r="E234" i="15"/>
  <c r="D235" i="15"/>
  <c r="E235" i="15"/>
  <c r="D236" i="15"/>
  <c r="E236" i="15"/>
  <c r="D237" i="15"/>
  <c r="E237" i="15"/>
  <c r="D238" i="15"/>
  <c r="E238" i="15"/>
  <c r="D239" i="15"/>
  <c r="E239" i="15"/>
  <c r="D240" i="15"/>
  <c r="E240" i="15"/>
  <c r="D241" i="15"/>
  <c r="E241" i="15"/>
  <c r="D242" i="15"/>
  <c r="E242" i="15"/>
  <c r="D243" i="15"/>
  <c r="E243" i="15"/>
  <c r="D244" i="15"/>
  <c r="E244" i="15"/>
  <c r="D245" i="15"/>
  <c r="E245" i="15"/>
  <c r="D246" i="15"/>
  <c r="E246" i="15"/>
  <c r="D247" i="15"/>
  <c r="E247" i="15"/>
  <c r="D248" i="15"/>
  <c r="E248" i="15"/>
  <c r="D249" i="15"/>
  <c r="E249" i="15"/>
  <c r="D250" i="15"/>
  <c r="E250" i="15"/>
  <c r="D251" i="15"/>
  <c r="E251" i="15"/>
  <c r="D252" i="15"/>
  <c r="E252" i="15"/>
  <c r="D253" i="15"/>
  <c r="E253" i="15"/>
  <c r="D254" i="15"/>
  <c r="E254" i="15"/>
  <c r="D255" i="15"/>
  <c r="E255" i="15"/>
  <c r="D256" i="15"/>
  <c r="E256" i="15"/>
  <c r="D257" i="15"/>
  <c r="E257" i="15"/>
  <c r="D258" i="15"/>
  <c r="E258" i="15"/>
  <c r="D259" i="15"/>
  <c r="E259" i="15"/>
  <c r="D260" i="15"/>
  <c r="E260" i="15"/>
  <c r="D261" i="15"/>
  <c r="E261" i="15"/>
  <c r="D262" i="15"/>
  <c r="E262" i="15"/>
  <c r="D263" i="15"/>
  <c r="E263" i="15"/>
  <c r="D264" i="15"/>
  <c r="E264" i="15"/>
  <c r="D265" i="15"/>
  <c r="E265" i="15"/>
  <c r="D266" i="15"/>
  <c r="E266" i="15"/>
  <c r="D267" i="15"/>
  <c r="E267" i="15"/>
  <c r="D271" i="15"/>
  <c r="E271" i="15"/>
  <c r="D272" i="15"/>
  <c r="E272" i="15"/>
  <c r="D273" i="15"/>
  <c r="E273" i="15"/>
  <c r="D274" i="15"/>
  <c r="E274" i="15"/>
  <c r="D275" i="15"/>
  <c r="E275" i="15"/>
  <c r="D276" i="15"/>
  <c r="E276" i="15"/>
  <c r="D277" i="15"/>
  <c r="E277" i="15"/>
  <c r="D278" i="15"/>
  <c r="E278" i="15"/>
  <c r="D279" i="15"/>
  <c r="E279" i="15"/>
  <c r="D280" i="15"/>
  <c r="E280" i="15"/>
  <c r="D281" i="15"/>
  <c r="E281" i="15"/>
  <c r="D282" i="15"/>
  <c r="E282" i="15"/>
  <c r="D283" i="15"/>
  <c r="E283" i="15"/>
  <c r="D284" i="15"/>
  <c r="E284" i="15"/>
  <c r="D285" i="15"/>
  <c r="E285" i="15"/>
  <c r="D286" i="15"/>
  <c r="E286" i="15"/>
  <c r="D287" i="15"/>
  <c r="E287" i="15"/>
  <c r="D288" i="15"/>
  <c r="E288" i="15"/>
  <c r="D289" i="15"/>
  <c r="E289" i="15"/>
  <c r="D290" i="15"/>
  <c r="E290" i="15"/>
  <c r="D291" i="15"/>
  <c r="E291" i="15"/>
  <c r="D292" i="15"/>
  <c r="E292" i="15"/>
  <c r="D293" i="15"/>
  <c r="E293" i="15"/>
  <c r="D294" i="15"/>
  <c r="E294" i="15"/>
  <c r="D295" i="15"/>
  <c r="E295" i="15"/>
  <c r="D296" i="15"/>
  <c r="E296" i="15"/>
  <c r="D297" i="15"/>
  <c r="E297" i="15"/>
  <c r="D298" i="15"/>
  <c r="D299" i="15"/>
  <c r="E299" i="15"/>
  <c r="D300" i="15"/>
  <c r="E300" i="15"/>
  <c r="D301" i="15"/>
  <c r="E301" i="15"/>
  <c r="D302" i="15"/>
  <c r="E302" i="15"/>
  <c r="D303" i="15"/>
  <c r="E303" i="15"/>
  <c r="D304" i="15"/>
  <c r="E304" i="15"/>
  <c r="E18" i="6" l="1"/>
  <c r="E19" i="6"/>
  <c r="E20" i="6"/>
  <c r="E21" i="6"/>
  <c r="E22" i="6"/>
  <c r="E23" i="6"/>
  <c r="E24" i="6"/>
  <c r="E25" i="6"/>
  <c r="E29" i="5" s="1"/>
  <c r="E26" i="6"/>
  <c r="E27" i="6"/>
  <c r="E28" i="6"/>
  <c r="E29" i="6"/>
  <c r="E30" i="5" s="1"/>
  <c r="E30" i="6"/>
  <c r="E31" i="6"/>
  <c r="E48" i="5"/>
  <c r="E11" i="5"/>
  <c r="E15" i="5"/>
  <c r="E32" i="6"/>
  <c r="E33" i="6"/>
  <c r="E53" i="5" s="1"/>
  <c r="E34" i="6"/>
  <c r="E35" i="6"/>
  <c r="E36" i="6"/>
  <c r="E37" i="6"/>
  <c r="E38" i="6"/>
  <c r="E39" i="6"/>
  <c r="E10" i="5"/>
  <c r="E24" i="5"/>
  <c r="E27" i="5"/>
  <c r="E9" i="5"/>
  <c r="E19" i="5"/>
  <c r="E14" i="5"/>
  <c r="E3" i="5"/>
  <c r="E46" i="5"/>
  <c r="E39" i="5"/>
  <c r="E63" i="5"/>
  <c r="E57" i="5"/>
  <c r="E61" i="5"/>
  <c r="E37" i="5"/>
  <c r="E25" i="5"/>
  <c r="E58" i="5"/>
  <c r="E26" i="5"/>
  <c r="E56" i="5"/>
  <c r="E64" i="5"/>
  <c r="E43" i="5"/>
  <c r="E32" i="5"/>
  <c r="E35" i="5"/>
  <c r="E38" i="5"/>
  <c r="E59" i="5"/>
  <c r="E60" i="5"/>
  <c r="E65" i="5"/>
  <c r="E66" i="5"/>
  <c r="E44" i="5"/>
  <c r="E55" i="5"/>
  <c r="E67" i="5"/>
  <c r="E68" i="5"/>
  <c r="E69" i="5"/>
  <c r="E70" i="5"/>
  <c r="E71" i="5"/>
  <c r="E12" i="5"/>
  <c r="E72" i="5"/>
  <c r="E52" i="5"/>
  <c r="E49" i="5"/>
  <c r="E23" i="5"/>
  <c r="E42" i="5"/>
  <c r="E8" i="5"/>
  <c r="E54" i="5"/>
  <c r="E4" i="5"/>
  <c r="E17" i="5"/>
  <c r="E50" i="5"/>
  <c r="E51" i="5"/>
  <c r="E20" i="5"/>
  <c r="E13" i="5"/>
  <c r="E18" i="5"/>
  <c r="E22" i="5"/>
  <c r="E62" i="5"/>
  <c r="E31" i="5"/>
  <c r="E41" i="5"/>
  <c r="E21" i="5"/>
  <c r="E5" i="5"/>
  <c r="E28" i="5"/>
  <c r="E6" i="5"/>
  <c r="E47" i="5"/>
  <c r="E45" i="5"/>
  <c r="E33" i="5"/>
  <c r="E16" i="5"/>
  <c r="E34" i="5"/>
  <c r="E7" i="5"/>
  <c r="E40" i="5"/>
  <c r="E15" i="10"/>
  <c r="M30" i="5" l="1"/>
  <c r="H17" i="8" l="1"/>
  <c r="E228" i="15" l="1"/>
  <c r="D228" i="15"/>
  <c r="E227" i="15"/>
  <c r="D227" i="15"/>
  <c r="E226" i="15"/>
  <c r="D226" i="15"/>
  <c r="E225" i="15"/>
  <c r="D225" i="15"/>
  <c r="E224" i="15"/>
  <c r="D224" i="15"/>
  <c r="E223" i="15"/>
  <c r="D223" i="15"/>
  <c r="D222" i="15"/>
  <c r="E221" i="15"/>
  <c r="D221" i="15"/>
  <c r="E220" i="15"/>
  <c r="D220" i="15"/>
  <c r="E219" i="15"/>
  <c r="D219" i="15"/>
  <c r="E218" i="15"/>
  <c r="D218" i="15"/>
  <c r="E217" i="15"/>
  <c r="D217" i="15"/>
  <c r="E216" i="15"/>
  <c r="D216" i="15"/>
  <c r="E215" i="15"/>
  <c r="D215" i="15"/>
  <c r="E214" i="15"/>
  <c r="D214" i="15"/>
  <c r="E213" i="15"/>
  <c r="D213" i="15"/>
  <c r="E212" i="15"/>
  <c r="D212" i="15"/>
  <c r="E211" i="15"/>
  <c r="D211" i="15"/>
  <c r="E210" i="15"/>
  <c r="D210" i="15"/>
  <c r="E209" i="15"/>
  <c r="D209" i="15"/>
  <c r="E208" i="15"/>
  <c r="D208" i="15"/>
  <c r="E207" i="15"/>
  <c r="D207" i="15"/>
  <c r="E206" i="15"/>
  <c r="D206" i="15"/>
  <c r="E205" i="15"/>
  <c r="D205" i="15"/>
  <c r="E204" i="15"/>
  <c r="D204" i="15"/>
  <c r="E203" i="15"/>
  <c r="D203" i="15"/>
  <c r="E202" i="15"/>
  <c r="D202" i="15"/>
  <c r="E201" i="15"/>
  <c r="D201" i="15"/>
  <c r="E200" i="15"/>
  <c r="D200" i="15"/>
  <c r="E199" i="15"/>
  <c r="D199" i="15"/>
  <c r="E198" i="15"/>
  <c r="D198" i="15"/>
  <c r="E197" i="15"/>
  <c r="D197" i="15"/>
  <c r="E196" i="15"/>
  <c r="D196" i="15"/>
  <c r="E195" i="15"/>
  <c r="D195" i="15"/>
  <c r="E191" i="15"/>
  <c r="D191" i="15"/>
  <c r="E190" i="15"/>
  <c r="D190" i="15"/>
  <c r="E189" i="15"/>
  <c r="D189" i="15"/>
  <c r="E188" i="15"/>
  <c r="D188" i="15"/>
  <c r="E187" i="15"/>
  <c r="D187" i="15"/>
  <c r="E186" i="15"/>
  <c r="D186" i="15"/>
  <c r="E185" i="15"/>
  <c r="D185" i="15"/>
  <c r="E184" i="15"/>
  <c r="D184" i="15"/>
  <c r="E183" i="15"/>
  <c r="D183" i="15"/>
  <c r="E182" i="15"/>
  <c r="D182" i="15"/>
  <c r="E181" i="15"/>
  <c r="D181" i="15"/>
  <c r="E180" i="15"/>
  <c r="D180" i="15"/>
  <c r="E179" i="15"/>
  <c r="D179" i="15"/>
  <c r="E178" i="15"/>
  <c r="D178" i="15"/>
  <c r="E177" i="15"/>
  <c r="D177" i="15"/>
  <c r="E176" i="15"/>
  <c r="D176" i="15"/>
  <c r="E175" i="15"/>
  <c r="D175" i="15"/>
  <c r="E174" i="15"/>
  <c r="D174" i="15"/>
  <c r="E173" i="15"/>
  <c r="D173" i="15"/>
  <c r="E172" i="15"/>
  <c r="D172" i="15"/>
  <c r="E171" i="15"/>
  <c r="D171" i="15"/>
  <c r="E170" i="15"/>
  <c r="D170" i="15"/>
  <c r="E169" i="15"/>
  <c r="D169" i="15"/>
  <c r="E168" i="15"/>
  <c r="D168" i="15"/>
  <c r="E167" i="15"/>
  <c r="D167" i="15"/>
  <c r="E166" i="15"/>
  <c r="D166" i="15"/>
  <c r="E165" i="15"/>
  <c r="D165" i="15"/>
  <c r="E164" i="15"/>
  <c r="D164" i="15"/>
  <c r="E163" i="15"/>
  <c r="D163" i="15"/>
  <c r="E162" i="15"/>
  <c r="D162" i="15"/>
  <c r="E161" i="15"/>
  <c r="D161" i="15"/>
  <c r="E160" i="15"/>
  <c r="D160" i="15"/>
  <c r="E159" i="15"/>
  <c r="D159" i="15"/>
  <c r="E158" i="15"/>
  <c r="D158" i="15"/>
  <c r="E157" i="15"/>
  <c r="D157" i="15"/>
  <c r="E156" i="15"/>
  <c r="D156" i="15"/>
  <c r="E65" i="15" l="1"/>
  <c r="E66" i="15"/>
  <c r="E67" i="15"/>
  <c r="E141" i="15"/>
  <c r="E142" i="15"/>
  <c r="E143" i="15"/>
  <c r="D87" i="15"/>
  <c r="D80" i="15"/>
  <c r="D28" i="9"/>
  <c r="D17" i="8"/>
  <c r="D36" i="5"/>
  <c r="J52" i="9" l="1"/>
  <c r="J61" i="9"/>
  <c r="J30" i="9"/>
  <c r="J27" i="9"/>
  <c r="J48" i="9"/>
  <c r="J33" i="9"/>
  <c r="J21" i="9"/>
  <c r="J5" i="9"/>
  <c r="J59" i="9"/>
  <c r="J15" i="9"/>
  <c r="J35" i="9"/>
  <c r="J36" i="9"/>
  <c r="J19" i="9"/>
  <c r="J25" i="9"/>
  <c r="J16" i="9"/>
  <c r="J34" i="9"/>
  <c r="J23" i="9"/>
  <c r="J46" i="9"/>
  <c r="J43" i="9"/>
  <c r="J13" i="9"/>
  <c r="J28" i="9"/>
  <c r="J9" i="9"/>
  <c r="J41" i="9"/>
  <c r="J18" i="9"/>
  <c r="J11" i="9"/>
  <c r="J53" i="9"/>
  <c r="J57" i="9"/>
  <c r="J45" i="9"/>
  <c r="J26" i="9"/>
  <c r="J14" i="9"/>
  <c r="J47" i="9"/>
  <c r="J51" i="9"/>
  <c r="J7" i="9"/>
  <c r="J42" i="9"/>
  <c r="J4" i="9"/>
  <c r="J38" i="9"/>
  <c r="J40" i="9"/>
  <c r="J63" i="9"/>
  <c r="J29" i="9"/>
  <c r="J56" i="9"/>
  <c r="J17" i="9"/>
  <c r="J22" i="9"/>
  <c r="J60" i="9"/>
  <c r="J24" i="9"/>
  <c r="J54" i="9"/>
  <c r="J10" i="9"/>
  <c r="J39" i="9"/>
  <c r="J31" i="9"/>
  <c r="J32" i="9"/>
  <c r="J64" i="9"/>
  <c r="J12" i="9"/>
  <c r="J20" i="9"/>
  <c r="J50" i="9"/>
  <c r="J55" i="9"/>
  <c r="J8" i="9"/>
  <c r="J37" i="9"/>
  <c r="J44" i="9"/>
  <c r="J65" i="9"/>
  <c r="J66" i="9"/>
  <c r="J3" i="9"/>
  <c r="J67" i="9"/>
  <c r="J68" i="9"/>
  <c r="J6" i="9"/>
  <c r="J69" i="9"/>
  <c r="J58" i="9"/>
  <c r="J70" i="9"/>
  <c r="J71" i="9"/>
  <c r="J49" i="9"/>
  <c r="J72" i="9"/>
  <c r="I52" i="9"/>
  <c r="I61" i="9"/>
  <c r="I30" i="9"/>
  <c r="I27" i="9"/>
  <c r="I48" i="9"/>
  <c r="I33" i="9"/>
  <c r="I21" i="9"/>
  <c r="I5" i="9"/>
  <c r="I59" i="9"/>
  <c r="I15" i="9"/>
  <c r="I35" i="9"/>
  <c r="I36" i="9"/>
  <c r="I19" i="9"/>
  <c r="I25" i="9"/>
  <c r="I16" i="9"/>
  <c r="I34" i="9"/>
  <c r="I23" i="9"/>
  <c r="I46" i="9"/>
  <c r="I43" i="9"/>
  <c r="I13" i="9"/>
  <c r="I28" i="9"/>
  <c r="I9" i="9"/>
  <c r="I41" i="9"/>
  <c r="I18" i="9"/>
  <c r="I11" i="9"/>
  <c r="I53" i="9"/>
  <c r="I57" i="9"/>
  <c r="I45" i="9"/>
  <c r="I26" i="9"/>
  <c r="I14" i="9"/>
  <c r="I47" i="9"/>
  <c r="I51" i="9"/>
  <c r="I7" i="9"/>
  <c r="I42" i="9"/>
  <c r="I4" i="9"/>
  <c r="I38" i="9"/>
  <c r="I40" i="9"/>
  <c r="I63" i="9"/>
  <c r="I29" i="9"/>
  <c r="I56" i="9"/>
  <c r="I17" i="9"/>
  <c r="I22" i="9"/>
  <c r="I60" i="9"/>
  <c r="I24" i="9"/>
  <c r="I54" i="9"/>
  <c r="I10" i="9"/>
  <c r="I39" i="9"/>
  <c r="I31" i="9"/>
  <c r="I32" i="9"/>
  <c r="I64" i="9"/>
  <c r="I12" i="9"/>
  <c r="I20" i="9"/>
  <c r="I50" i="9"/>
  <c r="I55" i="9"/>
  <c r="I8" i="9"/>
  <c r="I37" i="9"/>
  <c r="I44" i="9"/>
  <c r="I65" i="9"/>
  <c r="I66" i="9"/>
  <c r="I3" i="9"/>
  <c r="I67" i="9"/>
  <c r="I68" i="9"/>
  <c r="I6" i="9"/>
  <c r="I69" i="9"/>
  <c r="I58" i="9"/>
  <c r="I70" i="9"/>
  <c r="I71" i="9"/>
  <c r="I49" i="9"/>
  <c r="I72" i="9"/>
  <c r="I62" i="9"/>
  <c r="J62" i="9"/>
  <c r="I70" i="8"/>
  <c r="R64" i="8"/>
  <c r="T16" i="8" s="1"/>
  <c r="M57" i="8"/>
  <c r="R55" i="8"/>
  <c r="T15" i="8" s="1"/>
  <c r="M48" i="8"/>
  <c r="R46" i="8"/>
  <c r="T14" i="8" s="1"/>
  <c r="M39" i="8"/>
  <c r="R37" i="8"/>
  <c r="T13" i="8" s="1"/>
  <c r="M30" i="8"/>
  <c r="R28" i="8"/>
  <c r="T12" i="8" s="1"/>
  <c r="M21" i="8"/>
  <c r="R19" i="8"/>
  <c r="T11" i="8" s="1"/>
  <c r="M12" i="8"/>
  <c r="R10" i="8"/>
  <c r="T10" i="8" s="1"/>
  <c r="M3" i="8"/>
  <c r="I68" i="5"/>
  <c r="I72" i="5"/>
  <c r="K37" i="8" l="1"/>
  <c r="K55" i="8"/>
  <c r="K64" i="8"/>
  <c r="K46" i="8"/>
  <c r="K19" i="8"/>
  <c r="K10" i="8"/>
  <c r="K28" i="8"/>
  <c r="E295" i="6"/>
  <c r="E294" i="6"/>
  <c r="E293" i="6"/>
  <c r="E219" i="6"/>
  <c r="E218" i="6"/>
  <c r="E217" i="6"/>
  <c r="E143" i="6"/>
  <c r="E142" i="6"/>
  <c r="E141" i="6"/>
  <c r="E67" i="6"/>
  <c r="E66" i="6"/>
  <c r="E65" i="6"/>
  <c r="D72" i="9"/>
  <c r="D71" i="9"/>
  <c r="D70" i="9"/>
  <c r="D69" i="9"/>
  <c r="D68" i="9"/>
  <c r="D67" i="9"/>
  <c r="D66" i="9"/>
  <c r="D65" i="9"/>
  <c r="D44" i="9"/>
  <c r="D64" i="9"/>
  <c r="D63" i="9"/>
  <c r="D62" i="9"/>
  <c r="D50" i="9"/>
  <c r="D61" i="9"/>
  <c r="D60" i="9"/>
  <c r="D59" i="9"/>
  <c r="D58" i="9"/>
  <c r="D24" i="9"/>
  <c r="D57" i="9"/>
  <c r="D49" i="9"/>
  <c r="D29" i="9"/>
  <c r="D48" i="9"/>
  <c r="D20" i="9"/>
  <c r="D39" i="9"/>
  <c r="D56" i="9"/>
  <c r="D47" i="9"/>
  <c r="D55" i="9"/>
  <c r="D34" i="9"/>
  <c r="D54" i="9"/>
  <c r="D17" i="9"/>
  <c r="D21" i="9"/>
  <c r="D14" i="9"/>
  <c r="D19" i="9"/>
  <c r="D42" i="9"/>
  <c r="D37" i="9"/>
  <c r="D43" i="9"/>
  <c r="D13" i="9"/>
  <c r="D3" i="9"/>
  <c r="D12" i="9"/>
  <c r="D5" i="9"/>
  <c r="D45" i="9"/>
  <c r="D46" i="9"/>
  <c r="D53" i="9"/>
  <c r="D6" i="9"/>
  <c r="D32" i="9"/>
  <c r="D11" i="9"/>
  <c r="D8" i="9"/>
  <c r="D33" i="9"/>
  <c r="D22" i="9"/>
  <c r="D15" i="9"/>
  <c r="D9" i="9"/>
  <c r="D23" i="9"/>
  <c r="D18" i="9"/>
  <c r="D25" i="9"/>
  <c r="D4" i="9"/>
  <c r="D40" i="9"/>
  <c r="D41" i="9"/>
  <c r="D52" i="9"/>
  <c r="D27" i="9"/>
  <c r="D7" i="9"/>
  <c r="D26" i="9"/>
  <c r="D31" i="9"/>
  <c r="D30" i="9"/>
  <c r="D38" i="9"/>
  <c r="D10" i="9"/>
  <c r="D36" i="9"/>
  <c r="D16" i="9"/>
  <c r="D51" i="9"/>
  <c r="D35" i="9"/>
  <c r="E152" i="15"/>
  <c r="D152" i="15"/>
  <c r="E151" i="15"/>
  <c r="D151" i="15"/>
  <c r="E150" i="15"/>
  <c r="D150" i="15"/>
  <c r="E149" i="15"/>
  <c r="D149" i="15"/>
  <c r="E148" i="15"/>
  <c r="D148" i="15"/>
  <c r="E147" i="15"/>
  <c r="D147" i="15"/>
  <c r="D146" i="15"/>
  <c r="E145" i="15"/>
  <c r="D145" i="15"/>
  <c r="E144" i="15"/>
  <c r="D144" i="15"/>
  <c r="D143" i="15"/>
  <c r="D142" i="15"/>
  <c r="D141" i="15"/>
  <c r="E140" i="15"/>
  <c r="D140" i="15"/>
  <c r="E139" i="15"/>
  <c r="D139" i="15"/>
  <c r="E138" i="15"/>
  <c r="D138" i="15"/>
  <c r="E137" i="15"/>
  <c r="D137" i="15"/>
  <c r="E136" i="15"/>
  <c r="D136" i="15"/>
  <c r="E135" i="15"/>
  <c r="D135" i="15"/>
  <c r="E134" i="15"/>
  <c r="D134" i="15"/>
  <c r="E133" i="15"/>
  <c r="D133" i="15"/>
  <c r="E132" i="15"/>
  <c r="D132" i="15"/>
  <c r="E131" i="15"/>
  <c r="D131" i="15"/>
  <c r="E130" i="15"/>
  <c r="D130" i="15"/>
  <c r="E129" i="15"/>
  <c r="D129" i="15"/>
  <c r="E128" i="15"/>
  <c r="D128" i="15"/>
  <c r="E127" i="15"/>
  <c r="D127" i="15"/>
  <c r="E126" i="15"/>
  <c r="D126" i="15"/>
  <c r="E125" i="15"/>
  <c r="D125" i="15"/>
  <c r="E124" i="15"/>
  <c r="D124" i="15"/>
  <c r="E123" i="15"/>
  <c r="D123" i="15"/>
  <c r="E122" i="15"/>
  <c r="D122" i="15"/>
  <c r="E121" i="15"/>
  <c r="D121" i="15"/>
  <c r="E120" i="15"/>
  <c r="D120" i="15"/>
  <c r="E119" i="15"/>
  <c r="D119" i="15"/>
  <c r="E115" i="15"/>
  <c r="D115" i="15"/>
  <c r="E114" i="15"/>
  <c r="D114" i="15"/>
  <c r="E113" i="15"/>
  <c r="D113" i="15"/>
  <c r="E112" i="15"/>
  <c r="D112" i="15"/>
  <c r="E111" i="15"/>
  <c r="D111" i="15"/>
  <c r="E110" i="15"/>
  <c r="D110" i="15"/>
  <c r="E109" i="15"/>
  <c r="D109" i="15"/>
  <c r="E108" i="15"/>
  <c r="D108" i="15"/>
  <c r="E107" i="15"/>
  <c r="D107" i="15"/>
  <c r="E106" i="15"/>
  <c r="D106" i="15"/>
  <c r="E105" i="15"/>
  <c r="D105" i="15"/>
  <c r="E104" i="15"/>
  <c r="D104" i="15"/>
  <c r="E103" i="15"/>
  <c r="D103" i="15"/>
  <c r="E102" i="15"/>
  <c r="D102" i="15"/>
  <c r="E101" i="15"/>
  <c r="D101" i="15"/>
  <c r="E100" i="15"/>
  <c r="D100" i="15"/>
  <c r="E99" i="15"/>
  <c r="D99" i="15"/>
  <c r="E98" i="15"/>
  <c r="D98" i="15"/>
  <c r="E97" i="15"/>
  <c r="D97" i="15"/>
  <c r="E96" i="15"/>
  <c r="D96" i="15"/>
  <c r="E95" i="15"/>
  <c r="D95" i="15"/>
  <c r="E94" i="15"/>
  <c r="D94" i="15"/>
  <c r="E93" i="15"/>
  <c r="D93" i="15"/>
  <c r="E92" i="15"/>
  <c r="D92" i="15"/>
  <c r="E91" i="15"/>
  <c r="D91" i="15"/>
  <c r="E90" i="15"/>
  <c r="D90" i="15"/>
  <c r="E89" i="15"/>
  <c r="D89" i="15"/>
  <c r="E88" i="15"/>
  <c r="D88" i="15"/>
  <c r="E87" i="15"/>
  <c r="E86" i="15"/>
  <c r="D86" i="15"/>
  <c r="E85" i="15"/>
  <c r="D85" i="15"/>
  <c r="E84" i="15"/>
  <c r="D84" i="15"/>
  <c r="E83" i="15"/>
  <c r="D83" i="15"/>
  <c r="E82" i="15"/>
  <c r="D82" i="15"/>
  <c r="E81" i="15"/>
  <c r="D81" i="15"/>
  <c r="E80" i="15"/>
  <c r="E76" i="15"/>
  <c r="D76" i="15"/>
  <c r="E75" i="15"/>
  <c r="D75" i="15"/>
  <c r="E74" i="15"/>
  <c r="D74" i="15"/>
  <c r="E73" i="15"/>
  <c r="D73" i="15"/>
  <c r="E72" i="15"/>
  <c r="D72" i="15"/>
  <c r="E71" i="15"/>
  <c r="D71" i="15"/>
  <c r="D70" i="15"/>
  <c r="E69" i="15"/>
  <c r="D69" i="15"/>
  <c r="E68" i="15"/>
  <c r="D68" i="15"/>
  <c r="D67" i="15"/>
  <c r="D66" i="15"/>
  <c r="D65" i="15"/>
  <c r="E64" i="15"/>
  <c r="D64" i="15"/>
  <c r="E63" i="15"/>
  <c r="D63" i="15"/>
  <c r="E62" i="15"/>
  <c r="D62" i="15"/>
  <c r="J61" i="15"/>
  <c r="E61" i="15"/>
  <c r="D61" i="15"/>
  <c r="J60" i="15"/>
  <c r="E60" i="15"/>
  <c r="D60" i="15"/>
  <c r="J59" i="15"/>
  <c r="E59" i="15"/>
  <c r="D59" i="15"/>
  <c r="J58" i="15"/>
  <c r="E58" i="15"/>
  <c r="D58" i="15"/>
  <c r="J57" i="15"/>
  <c r="E57" i="15"/>
  <c r="D57" i="15"/>
  <c r="J56" i="15"/>
  <c r="E56" i="15"/>
  <c r="D56" i="15"/>
  <c r="J55" i="15"/>
  <c r="E55" i="15"/>
  <c r="D55" i="15"/>
  <c r="E54" i="15"/>
  <c r="D54" i="15"/>
  <c r="E53" i="15"/>
  <c r="D53" i="15"/>
  <c r="E52" i="15"/>
  <c r="D52" i="15"/>
  <c r="E51" i="15"/>
  <c r="D51" i="15"/>
  <c r="E50" i="15"/>
  <c r="D50" i="15"/>
  <c r="J49" i="15"/>
  <c r="E49" i="15"/>
  <c r="D49" i="15"/>
  <c r="J48" i="15"/>
  <c r="E48" i="15"/>
  <c r="D48" i="15"/>
  <c r="J47" i="15"/>
  <c r="E47" i="15"/>
  <c r="D47" i="15"/>
  <c r="J46" i="15"/>
  <c r="E46" i="15"/>
  <c r="D46" i="15"/>
  <c r="J45" i="15"/>
  <c r="E45" i="15"/>
  <c r="D45" i="15"/>
  <c r="J44" i="15"/>
  <c r="E44" i="15"/>
  <c r="D44" i="15"/>
  <c r="J43" i="15"/>
  <c r="E43" i="15"/>
  <c r="D43" i="15"/>
  <c r="E39" i="15"/>
  <c r="D39" i="15"/>
  <c r="E38" i="15"/>
  <c r="D38" i="15"/>
  <c r="E37" i="15"/>
  <c r="D37" i="15"/>
  <c r="E36" i="15"/>
  <c r="D36" i="15"/>
  <c r="E35" i="15"/>
  <c r="D35" i="15"/>
  <c r="E34" i="15"/>
  <c r="D34" i="15"/>
  <c r="E33" i="15"/>
  <c r="D33" i="15"/>
  <c r="E32" i="15"/>
  <c r="D32" i="15"/>
  <c r="E31" i="15"/>
  <c r="D31" i="15"/>
  <c r="E30" i="15"/>
  <c r="D30" i="15"/>
  <c r="E29" i="15"/>
  <c r="D29" i="15"/>
  <c r="E28" i="15"/>
  <c r="D28" i="15"/>
  <c r="E27" i="15"/>
  <c r="D27" i="15"/>
  <c r="E26" i="15"/>
  <c r="D26" i="15"/>
  <c r="E25" i="15"/>
  <c r="D25" i="15"/>
  <c r="E24" i="15"/>
  <c r="D24" i="15"/>
  <c r="E23" i="15"/>
  <c r="D23" i="15"/>
  <c r="J22" i="15"/>
  <c r="E22" i="15"/>
  <c r="D22" i="15"/>
  <c r="J21" i="15"/>
  <c r="E21" i="15"/>
  <c r="D21" i="15"/>
  <c r="J20" i="15"/>
  <c r="E20" i="15"/>
  <c r="D20" i="15"/>
  <c r="J19" i="15"/>
  <c r="E19" i="15"/>
  <c r="D19" i="15"/>
  <c r="J18" i="15"/>
  <c r="G18" i="15"/>
  <c r="G20" i="15" s="1"/>
  <c r="G22" i="15" s="1"/>
  <c r="E18" i="15"/>
  <c r="D18" i="15"/>
  <c r="J17" i="15"/>
  <c r="E17" i="15"/>
  <c r="D17" i="15"/>
  <c r="J16" i="15"/>
  <c r="E16" i="15"/>
  <c r="D16" i="15"/>
  <c r="E15" i="15"/>
  <c r="D15" i="15"/>
  <c r="E14" i="15"/>
  <c r="D14" i="15"/>
  <c r="E13" i="15"/>
  <c r="D13" i="15"/>
  <c r="E12" i="15"/>
  <c r="D12" i="15"/>
  <c r="E11" i="15"/>
  <c r="D11" i="15"/>
  <c r="J10" i="15"/>
  <c r="E10" i="15"/>
  <c r="D10" i="15"/>
  <c r="J9" i="15"/>
  <c r="E9" i="15"/>
  <c r="D9" i="15"/>
  <c r="J8" i="15"/>
  <c r="E8" i="15"/>
  <c r="D8" i="15"/>
  <c r="J7" i="15"/>
  <c r="E7" i="15"/>
  <c r="D7" i="15"/>
  <c r="J6" i="15"/>
  <c r="G6" i="15"/>
  <c r="G8" i="15" s="1"/>
  <c r="G10" i="15" s="1"/>
  <c r="E6" i="15"/>
  <c r="D6" i="15"/>
  <c r="J5" i="15"/>
  <c r="E5" i="15"/>
  <c r="D5" i="15"/>
  <c r="J4" i="15"/>
  <c r="E4" i="15"/>
  <c r="D4" i="15"/>
  <c r="D72" i="8"/>
  <c r="D71" i="8"/>
  <c r="D70" i="8"/>
  <c r="D69" i="8"/>
  <c r="D26" i="8"/>
  <c r="D68" i="8"/>
  <c r="D67" i="8"/>
  <c r="D49" i="8"/>
  <c r="D31" i="8"/>
  <c r="D66" i="8"/>
  <c r="D7" i="8"/>
  <c r="D37" i="8"/>
  <c r="D53" i="8"/>
  <c r="D65" i="8"/>
  <c r="D64" i="8"/>
  <c r="D63" i="8"/>
  <c r="D62" i="8"/>
  <c r="D5" i="8"/>
  <c r="D61" i="8"/>
  <c r="D56" i="8"/>
  <c r="D41" i="8"/>
  <c r="D47" i="8"/>
  <c r="D24" i="8"/>
  <c r="D54" i="8"/>
  <c r="D60" i="8"/>
  <c r="D40" i="8"/>
  <c r="D32" i="8"/>
  <c r="D35" i="8"/>
  <c r="D50" i="8"/>
  <c r="D14" i="8"/>
  <c r="D39" i="8"/>
  <c r="D22" i="8"/>
  <c r="D19" i="8"/>
  <c r="D43" i="8"/>
  <c r="D52" i="5"/>
  <c r="D72" i="5"/>
  <c r="D12" i="5"/>
  <c r="D71" i="5"/>
  <c r="D70" i="5"/>
  <c r="D69" i="5"/>
  <c r="D68" i="5"/>
  <c r="D67" i="5"/>
  <c r="D55" i="5"/>
  <c r="D44" i="5"/>
  <c r="D66" i="5"/>
  <c r="D65" i="5"/>
  <c r="D60" i="5"/>
  <c r="D59" i="5"/>
  <c r="D38" i="5"/>
  <c r="D35" i="5"/>
  <c r="D32" i="5"/>
  <c r="D43" i="5"/>
  <c r="D64" i="5"/>
  <c r="D56" i="5"/>
  <c r="D26" i="5"/>
  <c r="D58" i="5"/>
  <c r="D25" i="5"/>
  <c r="D37" i="5"/>
  <c r="D61" i="5"/>
  <c r="D57" i="5"/>
  <c r="D63" i="5"/>
  <c r="D39" i="5"/>
  <c r="D62" i="5"/>
  <c r="D22" i="5"/>
  <c r="D18" i="5"/>
  <c r="D13" i="5"/>
  <c r="D20" i="5"/>
  <c r="D51" i="5"/>
  <c r="D34" i="8"/>
  <c r="D52" i="8"/>
  <c r="D12" i="8"/>
  <c r="D4" i="8"/>
  <c r="D18" i="8"/>
  <c r="D15" i="8"/>
  <c r="D45" i="8"/>
  <c r="D51" i="8"/>
  <c r="D59" i="8"/>
  <c r="D8" i="8"/>
  <c r="D42" i="8"/>
  <c r="D6" i="8"/>
  <c r="D10" i="8"/>
  <c r="D21" i="8"/>
  <c r="D28" i="8"/>
  <c r="D9" i="8"/>
  <c r="D11" i="8"/>
  <c r="D30" i="8"/>
  <c r="D27" i="8"/>
  <c r="D38" i="8"/>
  <c r="D3" i="8"/>
  <c r="D29" i="8"/>
  <c r="D55" i="8"/>
  <c r="D58" i="8"/>
  <c r="D33" i="8"/>
  <c r="D16" i="8"/>
  <c r="D44" i="8"/>
  <c r="D13" i="8"/>
  <c r="D36" i="8"/>
  <c r="D48" i="8"/>
  <c r="D23" i="8"/>
  <c r="D46" i="8"/>
  <c r="D20" i="8"/>
  <c r="D57" i="8"/>
  <c r="D25" i="8"/>
  <c r="H53" i="8"/>
  <c r="H37" i="8"/>
  <c r="H14" i="8"/>
  <c r="H10" i="8"/>
  <c r="H32" i="8"/>
  <c r="H39" i="8"/>
  <c r="H44" i="8"/>
  <c r="H7" i="8"/>
  <c r="H11" i="8"/>
  <c r="H21" i="8"/>
  <c r="H8" i="8"/>
  <c r="H59" i="8"/>
  <c r="H45" i="8"/>
  <c r="H23" i="8"/>
  <c r="H22" i="8"/>
  <c r="H3" i="8"/>
  <c r="H58" i="8"/>
  <c r="H33" i="8"/>
  <c r="H42" i="8"/>
  <c r="H60" i="8"/>
  <c r="H25" i="8"/>
  <c r="H12" i="8"/>
  <c r="H9" i="8"/>
  <c r="H43" i="8"/>
  <c r="H51" i="8"/>
  <c r="H4" i="8"/>
  <c r="H66" i="8"/>
  <c r="H47" i="8"/>
  <c r="H36" i="8"/>
  <c r="H27" i="8"/>
  <c r="H30" i="8"/>
  <c r="H61" i="8"/>
  <c r="H55" i="8"/>
  <c r="H20" i="8"/>
  <c r="H63" i="8"/>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46" i="5"/>
  <c r="D50" i="5"/>
  <c r="D17" i="5"/>
  <c r="D3" i="5"/>
  <c r="D14" i="5"/>
  <c r="D4" i="5"/>
  <c r="D53" i="5"/>
  <c r="D54" i="5"/>
  <c r="D48" i="5"/>
  <c r="D8" i="5"/>
  <c r="D30" i="5"/>
  <c r="D19" i="5"/>
  <c r="D9" i="5"/>
  <c r="D42" i="5"/>
  <c r="D29" i="5"/>
  <c r="D23" i="5"/>
  <c r="D11" i="5"/>
  <c r="D27" i="5"/>
  <c r="D15" i="5"/>
  <c r="D24" i="5"/>
  <c r="D10" i="5"/>
  <c r="D49" i="5"/>
  <c r="D47" i="5"/>
  <c r="D6" i="5"/>
  <c r="D28" i="5"/>
  <c r="D5" i="5"/>
  <c r="D21" i="5"/>
  <c r="D41" i="5"/>
  <c r="D31" i="5"/>
  <c r="D40" i="5"/>
  <c r="D7" i="5"/>
  <c r="D34" i="5"/>
  <c r="D16" i="5"/>
  <c r="D33" i="5"/>
  <c r="D45" i="5"/>
  <c r="I8" i="8" l="1"/>
  <c r="I22" i="8"/>
  <c r="I32" i="8"/>
  <c r="I14" i="8"/>
  <c r="I23" i="8"/>
  <c r="I10" i="8"/>
  <c r="I20" i="8"/>
  <c r="I25" i="8"/>
  <c r="I30" i="8"/>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4" i="6"/>
  <c r="D11" i="6"/>
  <c r="D10" i="6"/>
  <c r="D6"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9" i="6"/>
  <c r="D8" i="6"/>
  <c r="D7" i="6"/>
  <c r="D5" i="6"/>
  <c r="E64" i="9"/>
  <c r="E63" i="9"/>
  <c r="E62" i="9"/>
  <c r="E66" i="8"/>
  <c r="E7" i="8"/>
  <c r="E37" i="8"/>
  <c r="E12" i="13" l="1"/>
  <c r="E11" i="13"/>
  <c r="E10" i="13"/>
  <c r="E9" i="13"/>
  <c r="E8" i="13"/>
  <c r="E7" i="13"/>
  <c r="E6" i="13"/>
  <c r="C7" i="13"/>
  <c r="C8" i="13"/>
  <c r="C9" i="13"/>
  <c r="C10" i="13"/>
  <c r="C11" i="13"/>
  <c r="C12" i="13"/>
  <c r="C6" i="13"/>
  <c r="D12" i="12"/>
  <c r="D11" i="12"/>
  <c r="D10" i="12"/>
  <c r="D9" i="12"/>
  <c r="D8" i="12"/>
  <c r="D7" i="12"/>
  <c r="D6" i="12"/>
  <c r="D12" i="11"/>
  <c r="D11" i="11"/>
  <c r="D10" i="11"/>
  <c r="D9" i="11"/>
  <c r="D8" i="11"/>
  <c r="D7" i="11"/>
  <c r="D6" i="11"/>
  <c r="M57" i="5"/>
  <c r="M48" i="5"/>
  <c r="M39" i="5"/>
  <c r="M21" i="5"/>
  <c r="M12" i="5"/>
  <c r="M3" i="5"/>
  <c r="E80" i="6"/>
  <c r="E76" i="6"/>
  <c r="E93" i="10"/>
  <c r="E80" i="10"/>
  <c r="E67" i="10"/>
  <c r="E54" i="10"/>
  <c r="E41" i="10"/>
  <c r="E28" i="10"/>
  <c r="D95" i="10"/>
  <c r="D96" i="10" s="1"/>
  <c r="D97" i="10" s="1"/>
  <c r="D98" i="10" s="1"/>
  <c r="D99" i="10" s="1"/>
  <c r="D100" i="10" s="1"/>
  <c r="D101" i="10" s="1"/>
  <c r="D102" i="10" s="1"/>
  <c r="D103" i="10" s="1"/>
  <c r="D104" i="10" s="1"/>
  <c r="D82" i="10"/>
  <c r="D83" i="10" s="1"/>
  <c r="D84" i="10" s="1"/>
  <c r="D85" i="10" s="1"/>
  <c r="D86" i="10" s="1"/>
  <c r="D87" i="10" s="1"/>
  <c r="D88" i="10" s="1"/>
  <c r="D89" i="10" s="1"/>
  <c r="D90" i="10" s="1"/>
  <c r="D91" i="10" s="1"/>
  <c r="D69" i="10"/>
  <c r="D70" i="10" s="1"/>
  <c r="D71" i="10" s="1"/>
  <c r="D72" i="10" s="1"/>
  <c r="D73" i="10" s="1"/>
  <c r="D74" i="10" s="1"/>
  <c r="D75" i="10" s="1"/>
  <c r="D76" i="10" s="1"/>
  <c r="D77" i="10" s="1"/>
  <c r="D78" i="10" s="1"/>
  <c r="D56" i="10"/>
  <c r="D57" i="10" s="1"/>
  <c r="D58" i="10" s="1"/>
  <c r="D59" i="10" s="1"/>
  <c r="D60" i="10" s="1"/>
  <c r="D61" i="10" s="1"/>
  <c r="D62" i="10" s="1"/>
  <c r="D63" i="10" s="1"/>
  <c r="D64" i="10" s="1"/>
  <c r="D65" i="10" s="1"/>
  <c r="D43" i="10"/>
  <c r="D44" i="10" s="1"/>
  <c r="D45" i="10" s="1"/>
  <c r="D46" i="10" s="1"/>
  <c r="D47" i="10" s="1"/>
  <c r="D48" i="10" s="1"/>
  <c r="D49" i="10" s="1"/>
  <c r="D50" i="10" s="1"/>
  <c r="D51" i="10" s="1"/>
  <c r="D52" i="10" s="1"/>
  <c r="D30" i="10"/>
  <c r="D31" i="10" s="1"/>
  <c r="D32" i="10" s="1"/>
  <c r="D33" i="10" s="1"/>
  <c r="D34" i="10" s="1"/>
  <c r="D35" i="10" s="1"/>
  <c r="D36" i="10" s="1"/>
  <c r="D37" i="10" s="1"/>
  <c r="D38" i="10" s="1"/>
  <c r="D39" i="10" s="1"/>
  <c r="D17" i="10"/>
  <c r="D18" i="10" s="1"/>
  <c r="D19" i="10" s="1"/>
  <c r="D20" i="10" s="1"/>
  <c r="D21" i="10" s="1"/>
  <c r="D22" i="10" s="1"/>
  <c r="D23" i="10" s="1"/>
  <c r="D24" i="10" s="1"/>
  <c r="D25" i="10" s="1"/>
  <c r="D26" i="10" s="1"/>
  <c r="E299" i="6"/>
  <c r="E300" i="6"/>
  <c r="E301" i="6"/>
  <c r="E302" i="6"/>
  <c r="E303" i="6"/>
  <c r="E304" i="6"/>
  <c r="E292" i="6"/>
  <c r="E296"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223" i="6"/>
  <c r="E224" i="6"/>
  <c r="E225" i="6"/>
  <c r="E226" i="6"/>
  <c r="E227" i="6"/>
  <c r="E228" i="6"/>
  <c r="E216" i="6"/>
  <c r="E220" i="6"/>
  <c r="E221" i="6"/>
  <c r="E215" i="6"/>
  <c r="E209" i="6"/>
  <c r="E210" i="6"/>
  <c r="E211" i="6"/>
  <c r="E212" i="6"/>
  <c r="E213" i="6"/>
  <c r="E214" i="6"/>
  <c r="E208" i="6"/>
  <c r="E202" i="6"/>
  <c r="E203" i="6"/>
  <c r="E204" i="6"/>
  <c r="E205" i="6"/>
  <c r="E206" i="6"/>
  <c r="E207" i="6"/>
  <c r="E201" i="6"/>
  <c r="E196" i="6"/>
  <c r="E197" i="6"/>
  <c r="E198" i="6"/>
  <c r="E199" i="6"/>
  <c r="E200" i="6"/>
  <c r="E195" i="6"/>
  <c r="E191" i="6"/>
  <c r="E185" i="6"/>
  <c r="E186" i="6"/>
  <c r="E187" i="6"/>
  <c r="E188" i="6"/>
  <c r="E189" i="6"/>
  <c r="E190" i="6"/>
  <c r="E184" i="6"/>
  <c r="E178" i="6"/>
  <c r="E179" i="6"/>
  <c r="E180" i="6"/>
  <c r="E181" i="6"/>
  <c r="E182" i="6"/>
  <c r="E183" i="6"/>
  <c r="E177" i="6"/>
  <c r="E171" i="6"/>
  <c r="E172" i="6"/>
  <c r="E173" i="6"/>
  <c r="E174" i="6"/>
  <c r="E175" i="6"/>
  <c r="E176" i="6"/>
  <c r="E170" i="6"/>
  <c r="E164" i="6"/>
  <c r="E165" i="6"/>
  <c r="E166" i="6"/>
  <c r="E167" i="6"/>
  <c r="E168" i="6"/>
  <c r="E169" i="6"/>
  <c r="E157" i="6"/>
  <c r="E158" i="6"/>
  <c r="E159" i="6"/>
  <c r="E160" i="6"/>
  <c r="E161" i="6"/>
  <c r="E162" i="6"/>
  <c r="E163" i="6"/>
  <c r="E156" i="6"/>
  <c r="E147" i="6"/>
  <c r="E148" i="6"/>
  <c r="E149" i="6"/>
  <c r="E150" i="6"/>
  <c r="E151" i="6"/>
  <c r="E152" i="6"/>
  <c r="E140" i="6"/>
  <c r="E144"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E69" i="6"/>
  <c r="E62" i="6"/>
  <c r="E55" i="6"/>
  <c r="E48" i="6"/>
  <c r="E52" i="8"/>
  <c r="E59" i="8"/>
  <c r="E9" i="8"/>
  <c r="E17" i="6"/>
  <c r="E55" i="8" s="1"/>
  <c r="E75" i="6"/>
  <c r="E68" i="6"/>
  <c r="E61" i="6"/>
  <c r="E54" i="6"/>
  <c r="E47" i="6"/>
  <c r="E12" i="8"/>
  <c r="E8" i="8"/>
  <c r="E11" i="8"/>
  <c r="E16" i="6"/>
  <c r="E58" i="8" s="1"/>
  <c r="E74" i="6"/>
  <c r="E60" i="6"/>
  <c r="E53" i="6"/>
  <c r="E46" i="6"/>
  <c r="E4" i="8"/>
  <c r="E42" i="8"/>
  <c r="E30" i="8"/>
  <c r="E15" i="6"/>
  <c r="E33" i="8" s="1"/>
  <c r="E73" i="6"/>
  <c r="E59" i="6"/>
  <c r="E52" i="6"/>
  <c r="E45" i="6"/>
  <c r="E18" i="8"/>
  <c r="E6" i="8"/>
  <c r="E27" i="8"/>
  <c r="E14" i="6"/>
  <c r="E16" i="8" s="1"/>
  <c r="E72" i="6"/>
  <c r="E58" i="6"/>
  <c r="E51" i="6"/>
  <c r="E44" i="6"/>
  <c r="E15" i="8"/>
  <c r="E10" i="8"/>
  <c r="E38" i="8"/>
  <c r="E13" i="6"/>
  <c r="E44" i="8" s="1"/>
  <c r="E71" i="6"/>
  <c r="E64" i="6"/>
  <c r="E57" i="6"/>
  <c r="E50" i="6"/>
  <c r="E63" i="6"/>
  <c r="E56" i="6"/>
  <c r="E49" i="6"/>
  <c r="E43" i="6"/>
  <c r="E45" i="8"/>
  <c r="E21" i="8"/>
  <c r="E3" i="8"/>
  <c r="E12" i="6"/>
  <c r="E13" i="8" s="1"/>
  <c r="E34" i="8"/>
  <c r="E51" i="8"/>
  <c r="E28" i="8"/>
  <c r="E29" i="8"/>
  <c r="E11" i="6"/>
  <c r="E36" i="8" s="1"/>
  <c r="E10" i="6"/>
  <c r="E48" i="8" s="1"/>
  <c r="E9" i="6"/>
  <c r="E23" i="8" s="1"/>
  <c r="E8" i="6"/>
  <c r="E46" i="8" s="1"/>
  <c r="E7" i="6"/>
  <c r="E20" i="8" s="1"/>
  <c r="E6" i="6"/>
  <c r="E57" i="8" s="1"/>
  <c r="E5" i="6"/>
  <c r="E25" i="8" s="1"/>
  <c r="E4" i="6"/>
  <c r="E17" i="8" s="1"/>
  <c r="R46" i="5"/>
  <c r="T14" i="5" s="1"/>
  <c r="G12" i="12"/>
  <c r="I12" i="12" s="1"/>
  <c r="G11" i="12"/>
  <c r="I11" i="12" s="1"/>
  <c r="G10" i="12"/>
  <c r="I10" i="12" s="1"/>
  <c r="G9" i="12"/>
  <c r="I9" i="12" s="1"/>
  <c r="G8" i="12"/>
  <c r="I8" i="12" s="1"/>
  <c r="G7" i="12"/>
  <c r="I7" i="12" s="1"/>
  <c r="G6" i="12"/>
  <c r="I6" i="12" s="1"/>
  <c r="G7" i="11"/>
  <c r="I7" i="11" s="1"/>
  <c r="G8" i="11"/>
  <c r="I8" i="11" s="1"/>
  <c r="G9" i="11"/>
  <c r="I9" i="11" s="1"/>
  <c r="G10" i="11"/>
  <c r="I10" i="11" s="1"/>
  <c r="G11" i="11"/>
  <c r="I11" i="11" s="1"/>
  <c r="G12" i="11"/>
  <c r="I12" i="11" s="1"/>
  <c r="G6" i="11"/>
  <c r="I6" i="11" s="1"/>
  <c r="H72" i="8"/>
  <c r="H19" i="8"/>
  <c r="I71" i="8" s="1"/>
  <c r="H71" i="8"/>
  <c r="H70" i="8"/>
  <c r="H69" i="8"/>
  <c r="H50" i="8"/>
  <c r="H56" i="8"/>
  <c r="H68" i="8"/>
  <c r="H67" i="8"/>
  <c r="H26" i="8"/>
  <c r="H52" i="8"/>
  <c r="I48" i="8" s="1"/>
  <c r="H48" i="8"/>
  <c r="H6" i="8"/>
  <c r="H65" i="8"/>
  <c r="H13" i="8"/>
  <c r="I28" i="8" s="1"/>
  <c r="H62" i="8"/>
  <c r="H54" i="8"/>
  <c r="I54" i="8" s="1"/>
  <c r="H64" i="8"/>
  <c r="H49" i="8"/>
  <c r="H31" i="8"/>
  <c r="H41" i="8"/>
  <c r="H46" i="8"/>
  <c r="I51" i="8" s="1"/>
  <c r="H29" i="8"/>
  <c r="H40" i="8"/>
  <c r="H38" i="8"/>
  <c r="H35" i="8"/>
  <c r="H15" i="8"/>
  <c r="I15" i="8" s="1"/>
  <c r="H5" i="8"/>
  <c r="H18" i="8"/>
  <c r="I35" i="8" s="1"/>
  <c r="H34" i="8"/>
  <c r="H16" i="8"/>
  <c r="I16" i="8" s="1"/>
  <c r="H24" i="8"/>
  <c r="H28" i="8"/>
  <c r="I24" i="8" s="1"/>
  <c r="H57" i="8"/>
  <c r="F6" i="6"/>
  <c r="F8" i="6" s="1"/>
  <c r="F10" i="6" s="1"/>
  <c r="H17" i="5"/>
  <c r="H20" i="5"/>
  <c r="H53" i="5"/>
  <c r="H35" i="5"/>
  <c r="H66" i="5"/>
  <c r="H16" i="5"/>
  <c r="H23" i="5"/>
  <c r="H48" i="5"/>
  <c r="H15" i="5"/>
  <c r="H10" i="5"/>
  <c r="H51" i="5"/>
  <c r="H19" i="5"/>
  <c r="H31" i="5"/>
  <c r="H27" i="5"/>
  <c r="H21" i="5"/>
  <c r="H30" i="5"/>
  <c r="H24" i="5"/>
  <c r="H41" i="5"/>
  <c r="H64" i="5"/>
  <c r="H40" i="5"/>
  <c r="H8" i="5"/>
  <c r="H28" i="5"/>
  <c r="H3" i="5"/>
  <c r="H36" i="5"/>
  <c r="H63" i="5"/>
  <c r="H37" i="5"/>
  <c r="H34" i="5"/>
  <c r="H46" i="5"/>
  <c r="H7" i="5"/>
  <c r="H29" i="5"/>
  <c r="H42" i="5"/>
  <c r="H22" i="5"/>
  <c r="H57" i="5"/>
  <c r="H5" i="5"/>
  <c r="H56" i="5"/>
  <c r="H45" i="5"/>
  <c r="H59" i="5"/>
  <c r="H44" i="5"/>
  <c r="H6" i="5"/>
  <c r="H65" i="5"/>
  <c r="H55" i="5"/>
  <c r="I55" i="5" s="1"/>
  <c r="H26" i="5"/>
  <c r="H9" i="5"/>
  <c r="H58" i="5"/>
  <c r="H13" i="5"/>
  <c r="H32" i="5"/>
  <c r="H54" i="5"/>
  <c r="H4" i="5"/>
  <c r="H25" i="5"/>
  <c r="H61" i="5"/>
  <c r="H50" i="5"/>
  <c r="H67" i="5"/>
  <c r="H39" i="5"/>
  <c r="H68" i="5"/>
  <c r="I67" i="5" s="1"/>
  <c r="H49" i="5"/>
  <c r="H38" i="5"/>
  <c r="I38" i="5" s="1"/>
  <c r="H69" i="5"/>
  <c r="H70" i="5"/>
  <c r="H43" i="5"/>
  <c r="I65" i="5" s="1"/>
  <c r="H71" i="5"/>
  <c r="I70" i="5" s="1"/>
  <c r="H47" i="5"/>
  <c r="H18" i="5"/>
  <c r="H60" i="5"/>
  <c r="H12" i="5"/>
  <c r="I12" i="5" s="1"/>
  <c r="H72" i="5"/>
  <c r="H62" i="5"/>
  <c r="I37" i="5" s="1"/>
  <c r="H52" i="5"/>
  <c r="I52" i="5" s="1"/>
  <c r="H11" i="5"/>
  <c r="H33" i="5"/>
  <c r="H14" i="5"/>
  <c r="R55" i="5"/>
  <c r="T15" i="5" s="1"/>
  <c r="R10" i="5"/>
  <c r="T10" i="5" s="1"/>
  <c r="R64" i="5"/>
  <c r="T16" i="5" s="1"/>
  <c r="I52" i="8" l="1"/>
  <c r="I65" i="8"/>
  <c r="I54" i="5"/>
  <c r="I48" i="5"/>
  <c r="I28" i="5"/>
  <c r="I5" i="5"/>
  <c r="I40" i="5"/>
  <c r="I64" i="5"/>
  <c r="I21" i="5"/>
  <c r="I46" i="8"/>
  <c r="I33" i="8"/>
  <c r="I3" i="8"/>
  <c r="I5" i="8"/>
  <c r="I43" i="8"/>
  <c r="I38" i="8"/>
  <c r="I55" i="8"/>
  <c r="I49" i="8"/>
  <c r="I37" i="8"/>
  <c r="I63" i="8"/>
  <c r="I57" i="8"/>
  <c r="I59" i="8"/>
  <c r="I58" i="8"/>
  <c r="I44" i="8"/>
  <c r="I4" i="8"/>
  <c r="I50" i="8"/>
  <c r="I42" i="8"/>
  <c r="I72" i="8"/>
  <c r="I13" i="8"/>
  <c r="I66" i="8"/>
  <c r="I29" i="8"/>
  <c r="I53" i="8"/>
  <c r="H12" i="11"/>
  <c r="G12" i="13" s="1"/>
  <c r="H8" i="12"/>
  <c r="F8" i="13" s="1"/>
  <c r="H9" i="12"/>
  <c r="F9" i="13" s="1"/>
  <c r="H10" i="12"/>
  <c r="F10" i="13" s="1"/>
  <c r="H7" i="12"/>
  <c r="F7" i="13" s="1"/>
  <c r="H6" i="12"/>
  <c r="F6" i="13" s="1"/>
  <c r="H11" i="12"/>
  <c r="F11" i="13" s="1"/>
  <c r="H12" i="12"/>
  <c r="F12" i="13" s="1"/>
  <c r="I34" i="5"/>
  <c r="I61" i="5"/>
  <c r="I36" i="8"/>
  <c r="I40" i="8"/>
  <c r="I21" i="8"/>
  <c r="I26" i="8"/>
  <c r="I7" i="8"/>
  <c r="I27" i="8"/>
  <c r="I69" i="8"/>
  <c r="I31" i="8"/>
  <c r="I68" i="8"/>
  <c r="I19" i="8"/>
  <c r="I47" i="8"/>
  <c r="I67" i="8"/>
  <c r="I9" i="8"/>
  <c r="H55" i="9"/>
  <c r="I11" i="8"/>
  <c r="I34" i="8"/>
  <c r="I56" i="8"/>
  <c r="I61" i="8"/>
  <c r="I6" i="8"/>
  <c r="I60" i="8"/>
  <c r="I64" i="8"/>
  <c r="I17" i="8"/>
  <c r="I41" i="8"/>
  <c r="I18" i="8"/>
  <c r="I12" i="8"/>
  <c r="I62" i="8"/>
  <c r="I45" i="8"/>
  <c r="I39" i="8"/>
  <c r="H47" i="9"/>
  <c r="H50" i="9"/>
  <c r="I69" i="5"/>
  <c r="I58" i="5"/>
  <c r="I8" i="5"/>
  <c r="I6" i="5"/>
  <c r="I39" i="5"/>
  <c r="H8" i="9"/>
  <c r="I14" i="5"/>
  <c r="I4" i="5"/>
  <c r="I11" i="5"/>
  <c r="H32" i="9"/>
  <c r="I43" i="5"/>
  <c r="H31" i="9"/>
  <c r="I9" i="5"/>
  <c r="I57" i="5"/>
  <c r="I32" i="5"/>
  <c r="I47" i="5"/>
  <c r="I66" i="5"/>
  <c r="I44" i="5"/>
  <c r="I71" i="5"/>
  <c r="I7" i="5"/>
  <c r="I59" i="5"/>
  <c r="I13" i="5"/>
  <c r="H4" i="9"/>
  <c r="I16" i="5"/>
  <c r="H42" i="9"/>
  <c r="I49" i="5"/>
  <c r="I24" i="5"/>
  <c r="H51" i="9"/>
  <c r="I60" i="5"/>
  <c r="H14" i="9"/>
  <c r="I17" i="5"/>
  <c r="H26" i="9"/>
  <c r="I45" i="5"/>
  <c r="H45" i="9"/>
  <c r="I25" i="5"/>
  <c r="H57" i="9"/>
  <c r="I46" i="5"/>
  <c r="H53" i="9"/>
  <c r="K53" i="9" s="1"/>
  <c r="I27" i="5"/>
  <c r="H11" i="9"/>
  <c r="I18" i="5"/>
  <c r="H18" i="9"/>
  <c r="I10" i="5"/>
  <c r="H41" i="9"/>
  <c r="I31" i="5"/>
  <c r="H9" i="9"/>
  <c r="I29" i="5"/>
  <c r="H28" i="9"/>
  <c r="I22" i="5"/>
  <c r="H13" i="9"/>
  <c r="I42" i="5"/>
  <c r="H43" i="9"/>
  <c r="I19" i="5"/>
  <c r="I35" i="5"/>
  <c r="I30" i="5"/>
  <c r="I62" i="5"/>
  <c r="H16" i="9"/>
  <c r="I26" i="5"/>
  <c r="H19" i="9"/>
  <c r="I63" i="5"/>
  <c r="H35" i="9"/>
  <c r="I33" i="5"/>
  <c r="H59" i="9"/>
  <c r="I56" i="5"/>
  <c r="H5" i="9"/>
  <c r="I3" i="5"/>
  <c r="I51" i="5"/>
  <c r="I15" i="5"/>
  <c r="I53" i="5"/>
  <c r="H11" i="11"/>
  <c r="G11" i="13" s="1"/>
  <c r="H10" i="11"/>
  <c r="G10" i="13" s="1"/>
  <c r="H6" i="11"/>
  <c r="G6" i="13" s="1"/>
  <c r="H9" i="11"/>
  <c r="G9" i="13" s="1"/>
  <c r="H8" i="11"/>
  <c r="G8" i="13" s="1"/>
  <c r="H7" i="11"/>
  <c r="G7" i="13" s="1"/>
  <c r="I36" i="5"/>
  <c r="I41" i="5"/>
  <c r="I20" i="5"/>
  <c r="I23" i="5"/>
  <c r="I50" i="5"/>
  <c r="H10" i="9"/>
  <c r="E51" i="9"/>
  <c r="E46" i="9"/>
  <c r="E33" i="9"/>
  <c r="E56" i="8"/>
  <c r="E49" i="9"/>
  <c r="E40" i="8"/>
  <c r="E47" i="9"/>
  <c r="E56" i="9"/>
  <c r="E60" i="8"/>
  <c r="E54" i="8"/>
  <c r="E39" i="9"/>
  <c r="E20" i="9"/>
  <c r="E24" i="8"/>
  <c r="E54" i="9"/>
  <c r="E50" i="8"/>
  <c r="E30" i="9"/>
  <c r="E45" i="9"/>
  <c r="E50" i="9"/>
  <c r="E53" i="8"/>
  <c r="E57" i="9"/>
  <c r="E61" i="8"/>
  <c r="E5" i="8"/>
  <c r="E24" i="9"/>
  <c r="E58" i="9"/>
  <c r="E62" i="8"/>
  <c r="E63" i="8"/>
  <c r="E59" i="9"/>
  <c r="E47" i="8"/>
  <c r="E48" i="9"/>
  <c r="E35" i="9"/>
  <c r="E10" i="9"/>
  <c r="E22" i="9"/>
  <c r="E4" i="9"/>
  <c r="E35" i="8"/>
  <c r="E34" i="9"/>
  <c r="E32" i="8"/>
  <c r="E55" i="9"/>
  <c r="E26" i="9"/>
  <c r="E19" i="9"/>
  <c r="E19" i="8"/>
  <c r="E7" i="9"/>
  <c r="E22" i="8"/>
  <c r="E14" i="9"/>
  <c r="E27" i="9"/>
  <c r="E21" i="9"/>
  <c r="E39" i="8"/>
  <c r="E52" i="9"/>
  <c r="E14" i="8"/>
  <c r="E17" i="9"/>
  <c r="E71" i="9"/>
  <c r="E71" i="8"/>
  <c r="E43" i="9"/>
  <c r="E49" i="8"/>
  <c r="E65" i="9"/>
  <c r="E72" i="9"/>
  <c r="E72" i="8"/>
  <c r="E38" i="9"/>
  <c r="E29" i="9"/>
  <c r="E41" i="8"/>
  <c r="E25" i="9"/>
  <c r="E18" i="9"/>
  <c r="E23" i="9"/>
  <c r="E9" i="9"/>
  <c r="E41" i="9"/>
  <c r="E16" i="9"/>
  <c r="E37" i="9"/>
  <c r="E65" i="8"/>
  <c r="E61" i="9"/>
  <c r="E8" i="9"/>
  <c r="E11" i="9"/>
  <c r="E32" i="9"/>
  <c r="E6" i="9"/>
  <c r="E15" i="9"/>
  <c r="E28" i="9"/>
  <c r="E36" i="5"/>
  <c r="E36" i="9"/>
  <c r="E40" i="9"/>
  <c r="E31" i="9"/>
  <c r="E42" i="9"/>
  <c r="E43" i="8"/>
  <c r="E66" i="9"/>
  <c r="E67" i="8"/>
  <c r="E67" i="9"/>
  <c r="E68" i="8"/>
  <c r="E5" i="9"/>
  <c r="E68" i="9"/>
  <c r="E26" i="8"/>
  <c r="E12" i="9"/>
  <c r="E69" i="8"/>
  <c r="E69" i="9"/>
  <c r="E3" i="9"/>
  <c r="E70" i="8"/>
  <c r="E70" i="9"/>
  <c r="E13" i="9"/>
  <c r="E44" i="9"/>
  <c r="E31" i="8"/>
  <c r="E53" i="9"/>
  <c r="E60" i="9"/>
  <c r="E64" i="8"/>
  <c r="H3" i="9"/>
  <c r="H15" i="9"/>
  <c r="H25" i="9"/>
  <c r="R37" i="5"/>
  <c r="T13" i="5" s="1"/>
  <c r="R19" i="5"/>
  <c r="T11" i="5" s="1"/>
  <c r="R28" i="5"/>
  <c r="T12" i="5" s="1"/>
  <c r="K35" i="9" l="1"/>
  <c r="K16" i="9"/>
  <c r="H65" i="9"/>
  <c r="K47" i="9"/>
  <c r="K15" i="9"/>
  <c r="H7" i="9"/>
  <c r="K51" i="9" s="1"/>
  <c r="H60" i="9"/>
  <c r="K60" i="9" s="1"/>
  <c r="H56" i="9"/>
  <c r="K28" i="9" s="1"/>
  <c r="H64" i="9"/>
  <c r="H29" i="9"/>
  <c r="K31" i="9" s="1"/>
  <c r="H12" i="9"/>
  <c r="K19" i="9"/>
  <c r="K25" i="9"/>
  <c r="K50" i="9"/>
  <c r="H20" i="9"/>
  <c r="K20" i="9" s="1"/>
  <c r="H39" i="9"/>
  <c r="H24" i="9"/>
  <c r="K24" i="9" s="1"/>
  <c r="H22" i="9"/>
  <c r="K22" i="9" s="1"/>
  <c r="H17" i="9"/>
  <c r="K42" i="9" s="1"/>
  <c r="H40" i="9"/>
  <c r="K10" i="9" s="1"/>
  <c r="H54" i="9"/>
  <c r="K54" i="9" s="1"/>
  <c r="H63" i="9"/>
  <c r="H38" i="9"/>
  <c r="A29" i="8"/>
  <c r="A44" i="8"/>
  <c r="A5" i="8"/>
  <c r="A26" i="8"/>
  <c r="A22" i="8"/>
  <c r="A30" i="8"/>
  <c r="A11" i="8"/>
  <c r="A67" i="8"/>
  <c r="A70" i="8"/>
  <c r="A14" i="8"/>
  <c r="A33" i="8"/>
  <c r="A65" i="8"/>
  <c r="A50" i="8"/>
  <c r="A21" i="8"/>
  <c r="A39" i="8"/>
  <c r="A57" i="8"/>
  <c r="A52" i="8"/>
  <c r="A19" i="8"/>
  <c r="A45" i="8"/>
  <c r="A9" i="8"/>
  <c r="A18" i="8"/>
  <c r="A38" i="8"/>
  <c r="A41" i="8"/>
  <c r="A36" i="8"/>
  <c r="A54" i="8"/>
  <c r="A17" i="8"/>
  <c r="A16" i="8"/>
  <c r="A59" i="8"/>
  <c r="A43" i="8"/>
  <c r="A48" i="8"/>
  <c r="A42" i="8"/>
  <c r="A23" i="8"/>
  <c r="A66" i="8"/>
  <c r="A13" i="8"/>
  <c r="A51" i="8"/>
  <c r="A7" i="8"/>
  <c r="A35" i="8"/>
  <c r="A28" i="8"/>
  <c r="A69" i="8"/>
  <c r="A15" i="8"/>
  <c r="A49" i="8"/>
  <c r="A61" i="8"/>
  <c r="A56" i="8"/>
  <c r="A40" i="8"/>
  <c r="A63" i="8"/>
  <c r="A27" i="8"/>
  <c r="A4" i="8"/>
  <c r="A71" i="8"/>
  <c r="A31" i="8"/>
  <c r="A64" i="8"/>
  <c r="A55" i="8"/>
  <c r="A32" i="8"/>
  <c r="A46" i="8"/>
  <c r="A3" i="8"/>
  <c r="A53" i="8"/>
  <c r="A68" i="8"/>
  <c r="A72" i="8"/>
  <c r="A12" i="8"/>
  <c r="A60" i="8"/>
  <c r="A6" i="8"/>
  <c r="A20" i="8"/>
  <c r="A25" i="8"/>
  <c r="A34" i="8"/>
  <c r="A62" i="8"/>
  <c r="A58" i="8"/>
  <c r="A24" i="8"/>
  <c r="A47" i="8"/>
  <c r="A10" i="8"/>
  <c r="A37" i="8"/>
  <c r="A8" i="8"/>
  <c r="H58" i="9"/>
  <c r="K58" i="9" s="1"/>
  <c r="H71" i="9"/>
  <c r="K71" i="9" s="1"/>
  <c r="H70" i="9"/>
  <c r="K70" i="9" s="1"/>
  <c r="H52" i="9"/>
  <c r="K52" i="9" s="1"/>
  <c r="H49" i="9"/>
  <c r="K49" i="9" s="1"/>
  <c r="K37" i="5"/>
  <c r="D9" i="13" s="1"/>
  <c r="H9" i="13" s="1"/>
  <c r="J9" i="13" s="1"/>
  <c r="H48" i="9"/>
  <c r="H27" i="9"/>
  <c r="K27" i="9" s="1"/>
  <c r="H69" i="9"/>
  <c r="K69" i="9" s="1"/>
  <c r="H37" i="9"/>
  <c r="K37" i="9" s="1"/>
  <c r="H44" i="9"/>
  <c r="H72" i="9"/>
  <c r="K72" i="9" s="1"/>
  <c r="H46" i="9"/>
  <c r="K46" i="9" s="1"/>
  <c r="H23" i="9"/>
  <c r="K23" i="9" s="1"/>
  <c r="H21" i="9"/>
  <c r="H66" i="9"/>
  <c r="K3" i="9" s="1"/>
  <c r="H34" i="9"/>
  <c r="K34" i="9" s="1"/>
  <c r="H30" i="9"/>
  <c r="H61" i="9"/>
  <c r="H36" i="9"/>
  <c r="K36" i="9" s="1"/>
  <c r="H33" i="9"/>
  <c r="K33" i="9" s="1"/>
  <c r="A8" i="5"/>
  <c r="A52" i="5"/>
  <c r="A22" i="5"/>
  <c r="A39" i="5"/>
  <c r="A25" i="5"/>
  <c r="A54" i="5"/>
  <c r="A43" i="5"/>
  <c r="A32" i="5"/>
  <c r="A36" i="5"/>
  <c r="A44" i="5"/>
  <c r="A65" i="5"/>
  <c r="A6" i="5"/>
  <c r="A63" i="5"/>
  <c r="A48" i="5"/>
  <c r="A72" i="5"/>
  <c r="A14" i="5"/>
  <c r="A15" i="5"/>
  <c r="A19" i="5"/>
  <c r="A61" i="5"/>
  <c r="A9" i="5"/>
  <c r="A59" i="5"/>
  <c r="A41" i="5"/>
  <c r="A34" i="5"/>
  <c r="A5" i="5"/>
  <c r="A67" i="5"/>
  <c r="A46" i="5"/>
  <c r="A51" i="5"/>
  <c r="A60" i="5"/>
  <c r="A4" i="5"/>
  <c r="A64" i="5"/>
  <c r="A29" i="5"/>
  <c r="A71" i="5"/>
  <c r="A49" i="5"/>
  <c r="A26" i="5"/>
  <c r="A40" i="5"/>
  <c r="A37" i="5"/>
  <c r="A18" i="5"/>
  <c r="A68" i="5"/>
  <c r="A21" i="5"/>
  <c r="A66" i="5"/>
  <c r="A62" i="5"/>
  <c r="A7" i="5"/>
  <c r="A23" i="5"/>
  <c r="A53" i="5"/>
  <c r="A30" i="5"/>
  <c r="A47" i="5"/>
  <c r="A42" i="5"/>
  <c r="A10" i="5"/>
  <c r="A13" i="5"/>
  <c r="A70" i="5"/>
  <c r="A58" i="5"/>
  <c r="A27" i="5"/>
  <c r="A35" i="5"/>
  <c r="A56" i="5"/>
  <c r="A3" i="5"/>
  <c r="A20" i="5"/>
  <c r="A55" i="5"/>
  <c r="A31" i="5"/>
  <c r="A12" i="5"/>
  <c r="A38" i="5"/>
  <c r="A24" i="5"/>
  <c r="A28" i="5"/>
  <c r="A33" i="5"/>
  <c r="A69" i="5"/>
  <c r="A17" i="5"/>
  <c r="A45" i="5"/>
  <c r="A11" i="5"/>
  <c r="A50" i="5"/>
  <c r="A57" i="5"/>
  <c r="A16" i="5"/>
  <c r="H62" i="9"/>
  <c r="K13" i="9" s="1"/>
  <c r="K19" i="5"/>
  <c r="D7" i="13" s="1"/>
  <c r="H7" i="13" s="1"/>
  <c r="J7" i="13" s="1"/>
  <c r="K46" i="5"/>
  <c r="D10" i="13" s="1"/>
  <c r="H10" i="13" s="1"/>
  <c r="J10" i="13" s="1"/>
  <c r="K64" i="5"/>
  <c r="D12" i="13" s="1"/>
  <c r="H12" i="13" s="1"/>
  <c r="J12" i="13" s="1"/>
  <c r="K55" i="5"/>
  <c r="D11" i="13" s="1"/>
  <c r="H11" i="13" s="1"/>
  <c r="J11" i="13" s="1"/>
  <c r="K10" i="5"/>
  <c r="D6" i="13" s="1"/>
  <c r="H6" i="13" s="1"/>
  <c r="J6" i="13" s="1"/>
  <c r="K28" i="5"/>
  <c r="D8" i="13" s="1"/>
  <c r="H8" i="13" s="1"/>
  <c r="J8" i="13" s="1"/>
  <c r="H68" i="9"/>
  <c r="H67" i="9"/>
  <c r="K67" i="9" s="1"/>
  <c r="H6" i="9"/>
  <c r="K6" i="9" s="1"/>
  <c r="K59" i="9" l="1"/>
  <c r="K11" i="9"/>
  <c r="K68" i="9"/>
  <c r="K21" i="9"/>
  <c r="K44" i="9"/>
  <c r="K38" i="9"/>
  <c r="K17" i="9"/>
  <c r="K64" i="9"/>
  <c r="K8" i="9"/>
  <c r="K63" i="9"/>
  <c r="K12" i="9"/>
  <c r="I11" i="13"/>
  <c r="I8" i="13"/>
  <c r="I10" i="13"/>
  <c r="I9" i="13"/>
  <c r="I6" i="13"/>
  <c r="I7" i="13"/>
  <c r="I12" i="13"/>
  <c r="K48" i="9"/>
  <c r="K30" i="9"/>
  <c r="K43" i="9"/>
  <c r="K5" i="9"/>
  <c r="K26" i="9"/>
  <c r="K61" i="9"/>
  <c r="K40" i="9"/>
  <c r="K39" i="9"/>
  <c r="K14" i="9"/>
  <c r="K56" i="9"/>
  <c r="K45" i="9"/>
  <c r="K32" i="9"/>
  <c r="K65" i="9"/>
  <c r="K4" i="9"/>
  <c r="K18" i="9"/>
  <c r="K57" i="9"/>
  <c r="K66" i="9"/>
  <c r="K7" i="9"/>
  <c r="K9" i="9"/>
  <c r="K55" i="9"/>
  <c r="K29" i="9"/>
  <c r="K41" i="9"/>
  <c r="K62" i="9"/>
  <c r="A55" i="9" l="1"/>
  <c r="A18" i="9"/>
  <c r="A4" i="9"/>
  <c r="A34" i="9"/>
  <c r="A12" i="9"/>
  <c r="A68" i="9"/>
  <c r="A60" i="9"/>
  <c r="A48" i="9"/>
  <c r="A37" i="9"/>
  <c r="A72" i="9"/>
  <c r="A41" i="9"/>
  <c r="A32" i="9"/>
  <c r="A36" i="9"/>
  <c r="A3" i="9"/>
  <c r="A25" i="9"/>
  <c r="A7" i="9"/>
  <c r="A22" i="9"/>
  <c r="A27" i="9"/>
  <c r="A16" i="9"/>
  <c r="A57" i="9"/>
  <c r="A71" i="9"/>
  <c r="A11" i="9"/>
  <c r="A59" i="9"/>
  <c r="A43" i="9"/>
  <c r="A24" i="9"/>
  <c r="A45" i="9"/>
  <c r="A69" i="9"/>
  <c r="A50" i="9"/>
  <c r="A9" i="9"/>
  <c r="A65" i="9"/>
  <c r="A17" i="9"/>
  <c r="A19" i="9"/>
  <c r="A58" i="9"/>
  <c r="A23" i="9"/>
  <c r="A47" i="9"/>
  <c r="A26" i="9"/>
  <c r="A56" i="9"/>
  <c r="A35" i="9"/>
  <c r="A6" i="9"/>
  <c r="A67" i="9"/>
  <c r="A8" i="9"/>
  <c r="A62" i="9"/>
  <c r="A51" i="9"/>
  <c r="A31" i="9"/>
  <c r="A61" i="9"/>
  <c r="A54" i="9"/>
  <c r="A38" i="9"/>
  <c r="A30" i="9"/>
  <c r="A64" i="9"/>
  <c r="A42" i="9"/>
  <c r="A33" i="9"/>
  <c r="A66" i="9"/>
  <c r="A52" i="9"/>
  <c r="A53" i="9"/>
  <c r="A63" i="9"/>
  <c r="A49" i="9"/>
  <c r="A39" i="9"/>
  <c r="A40" i="9"/>
  <c r="A29" i="9"/>
  <c r="A46" i="9"/>
  <c r="A14" i="9"/>
  <c r="A21" i="9"/>
  <c r="A28" i="9"/>
  <c r="A5" i="9"/>
  <c r="A13" i="9"/>
  <c r="A20" i="9"/>
  <c r="A10" i="9"/>
  <c r="A70" i="9"/>
  <c r="A15" i="9"/>
  <c r="A44" i="9"/>
</calcChain>
</file>

<file path=xl/sharedStrings.xml><?xml version="1.0" encoding="utf-8"?>
<sst xmlns="http://schemas.openxmlformats.org/spreadsheetml/2006/main" count="728" uniqueCount="133">
  <si>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</si>
  <si>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</si>
  <si>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</si>
  <si>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</si>
  <si>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</si>
  <si>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</si>
  <si>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</si>
  <si>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</si>
  <si>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</si>
  <si>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</si>
  <si>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</si>
  <si>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</si>
  <si>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</si>
  <si>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</si>
  <si>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</si>
  <si>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</si>
  <si>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</si>
  <si>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</si>
  <si>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</si>
  <si>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</si>
  <si>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</si>
  <si>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</si>
  <si>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</si>
  <si>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</si>
  <si>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</si>
  <si>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</si>
  <si>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</si>
  <si>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</si>
  <si>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</si>
  <si>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</si>
  <si>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</si>
  <si>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</si>
  <si>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</si>
  <si>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</si>
  <si>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</si>
  <si>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</si>
  <si>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</si>
  <si>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</si>
  <si>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</si>
  <si>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</si>
  <si>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</si>
  <si>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</si>
  <si>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</si>
  <si>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</si>
  <si>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</si>
  <si>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</si>
  <si>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</si>
  <si>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</si>
  <si>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</si>
  <si>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</si>
  <si>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Věž</t>
  </si>
  <si>
    <t>Vaňač Aleš</t>
  </si>
  <si>
    <t>Pěnča Ivan</t>
  </si>
  <si>
    <t>Jiráň Marek</t>
  </si>
  <si>
    <t>Cais Martin</t>
  </si>
  <si>
    <t>Nestartuje</t>
  </si>
  <si>
    <t>Čas</t>
  </si>
  <si>
    <t>ÚO Prachatice</t>
  </si>
  <si>
    <t>ÚO Český Krumlov</t>
  </si>
  <si>
    <t>ÚO Jindřichův Hradec</t>
  </si>
  <si>
    <t>ÚO Tábor</t>
  </si>
  <si>
    <t>Ježek Jan</t>
  </si>
  <si>
    <t>Hájek David</t>
  </si>
  <si>
    <t>Pro počítání pořadí družstev</t>
  </si>
  <si>
    <t>eliminace stejného pořadí</t>
  </si>
  <si>
    <t>horší pok. 100m</t>
  </si>
  <si>
    <t>horší pok. věž</t>
  </si>
  <si>
    <t>elimin. stejného pořadí</t>
  </si>
  <si>
    <t>x</t>
  </si>
  <si>
    <t>Suchopár Jiří</t>
  </si>
  <si>
    <t>ÚO České Budějovice</t>
  </si>
  <si>
    <t>Měřička Michal</t>
  </si>
  <si>
    <t>Černovský Michal</t>
  </si>
  <si>
    <t>Krygar Josef</t>
  </si>
  <si>
    <t>Muchl Vladimír</t>
  </si>
  <si>
    <t>Šmíd Stanislav</t>
  </si>
  <si>
    <t>Janů Pavel</t>
  </si>
  <si>
    <t>Doktor Michal</t>
  </si>
  <si>
    <t>Šenkýř Marek</t>
  </si>
  <si>
    <t>Kučera Jan</t>
  </si>
  <si>
    <t>Čada Milan</t>
  </si>
  <si>
    <t>Bašta Vojtěch</t>
  </si>
  <si>
    <t>Klein Adolf</t>
  </si>
  <si>
    <t>Božka Martin</t>
  </si>
  <si>
    <t>Trantina Karel</t>
  </si>
  <si>
    <t>Motejzík Martin</t>
  </si>
  <si>
    <t>Brož Lukáš</t>
  </si>
  <si>
    <t>Čížek David</t>
  </si>
  <si>
    <t>Dvořák Petr</t>
  </si>
  <si>
    <t>Fučík Jan</t>
  </si>
  <si>
    <t>Dudák Jakub</t>
  </si>
  <si>
    <t>Klíma Miloslav</t>
  </si>
  <si>
    <t>Hasík Juraj</t>
  </si>
  <si>
    <t>Míchal Martin</t>
  </si>
  <si>
    <t>Völfel David</t>
  </si>
  <si>
    <t>Nýdl Jakub</t>
  </si>
  <si>
    <t>Huml Ondřej</t>
  </si>
  <si>
    <t>Janů František</t>
  </si>
  <si>
    <t>Stibor Jiří</t>
  </si>
  <si>
    <t>Šmajcl František</t>
  </si>
  <si>
    <t>Študlar Petr</t>
  </si>
  <si>
    <t>Vodrášek Josef</t>
  </si>
  <si>
    <t>Uhlíř Josef</t>
  </si>
  <si>
    <t>Myslivec Jan</t>
  </si>
  <si>
    <t>Vozandych Petr</t>
  </si>
  <si>
    <t>Beneš Petr</t>
  </si>
  <si>
    <t>Stuchel Miroslav</t>
  </si>
  <si>
    <t>Šourek Petr</t>
  </si>
  <si>
    <t>Horský Marek</t>
  </si>
  <si>
    <t>Jirout Patrik</t>
  </si>
  <si>
    <t>Píbal Jiří</t>
  </si>
  <si>
    <t>Bláha Petr</t>
  </si>
  <si>
    <t>Koller Petr</t>
  </si>
  <si>
    <t>Máška Dominik</t>
  </si>
  <si>
    <t>Štolba František (věž jednotlici)</t>
  </si>
  <si>
    <t>Pospíšil Michael (věž jednotlivci)</t>
  </si>
  <si>
    <t>Novák Tomáš</t>
  </si>
  <si>
    <t>Novák Dominik</t>
  </si>
  <si>
    <t>Knotek Radim</t>
  </si>
  <si>
    <t>Kopecký Jan</t>
  </si>
  <si>
    <t>Falada Denis</t>
  </si>
  <si>
    <t>Průcha Josef</t>
  </si>
  <si>
    <t>Mareš Jiří</t>
  </si>
  <si>
    <t>Havelka Mikuláš</t>
  </si>
  <si>
    <t>1. a 2. POKUSY 100m</t>
  </si>
  <si>
    <t>Ottenschläger Václav</t>
  </si>
  <si>
    <t>Holý Patrik (věž jednotlivci)</t>
  </si>
  <si>
    <t>Krupka Luboš</t>
  </si>
  <si>
    <t>Balog Jiří (ÚO ST - jednotlivci)</t>
  </si>
  <si>
    <t>Marek Jakub (jednotlivci)</t>
  </si>
  <si>
    <t>Bartuška Jiří</t>
  </si>
  <si>
    <t>Baránek Václav (100m jednotlivci)</t>
  </si>
  <si>
    <t>diskval.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</si>
</sst>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5"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b/>
      <sz val="10"/>
      <color theme="1"/>
      <name val="Arial"/>
      <family val="2"/>
      <charset val="238"/>
    </font>
    <font>
      <sz val="12"/>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medium">
        <color indexed="64"/>
      </right>
      <top style="thin">
        <color indexed="64"/>
      </top>
      <bottom/>
      <diagonal/>
    </border>
  </borders>
  <cellStyleXfs count="1">
    <xf numFmtId="0" fontId="0" fillId="0" borderId="0"/>
  </cellStyleXfs>
  <cellXfs count="363">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0" fontId="4" fillId="0" borderId="1" xfId="0" applyFont="1" applyBorder="1"/>
    <xf numFmtId="0" fontId="1" fillId="0" borderId="0" xfId="0" applyFont="1"/>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4" xfId="0" applyFont="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5" xfId="0" applyFont="1" applyFill="1" applyBorder="1" applyAlignment="1">
      <alignment horizontal="center" vertical="center" wrapText="1"/>
    </xf>
    <xf numFmtId="0" fontId="1" fillId="0" borderId="38" xfId="0" applyFont="1" applyBorder="1" applyAlignment="1">
      <alignment horizontal="justify"/>
    </xf>
    <xf numFmtId="0" fontId="1" fillId="0" borderId="39"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37"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37" xfId="0" applyFont="1" applyBorder="1" applyAlignment="1">
      <alignment horizontal="center" vertical="center"/>
    </xf>
    <xf numFmtId="0" fontId="10" fillId="0" borderId="37" xfId="0" applyFont="1" applyFill="1" applyBorder="1" applyAlignment="1">
      <alignment horizontal="center" wrapText="1"/>
    </xf>
    <xf numFmtId="0" fontId="10" fillId="0" borderId="37" xfId="0" applyFont="1" applyFill="1" applyBorder="1" applyAlignment="1">
      <alignment horizontal="left" vertical="center" wrapText="1"/>
    </xf>
    <xf numFmtId="0" fontId="8" fillId="0" borderId="22"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1" xfId="0" applyNumberFormat="1" applyFont="1" applyFill="1" applyBorder="1" applyAlignment="1">
      <alignment horizontal="center" vertical="center"/>
    </xf>
    <xf numFmtId="2" fontId="4" fillId="5" borderId="41" xfId="0" applyNumberFormat="1" applyFont="1" applyFill="1" applyBorder="1" applyAlignment="1">
      <alignment horizontal="center" vertical="center"/>
    </xf>
    <xf numFmtId="2" fontId="4" fillId="2" borderId="42"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6" fillId="0" borderId="0"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xf>
    <xf numFmtId="0" fontId="11" fillId="0" borderId="41"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45" xfId="0" applyFont="1" applyFill="1" applyBorder="1" applyAlignment="1">
      <alignment horizontal="left" vertical="center"/>
    </xf>
    <xf numFmtId="0" fontId="8" fillId="0" borderId="37" xfId="0" applyFont="1" applyFill="1" applyBorder="1" applyAlignment="1">
      <alignment horizontal="center" wrapText="1"/>
    </xf>
    <xf numFmtId="0" fontId="11" fillId="0" borderId="37" xfId="0" applyFont="1" applyFill="1" applyBorder="1" applyAlignment="1">
      <alignment horizontal="left" vertical="center" wrapText="1"/>
    </xf>
    <xf numFmtId="0" fontId="8" fillId="0" borderId="8" xfId="0" applyFont="1" applyFill="1" applyBorder="1" applyAlignment="1">
      <alignment horizontal="center" wrapText="1"/>
    </xf>
    <xf numFmtId="0" fontId="10" fillId="0" borderId="8" xfId="0" applyFont="1" applyFill="1" applyBorder="1" applyAlignment="1">
      <alignment horizontal="center" vertical="center" wrapText="1"/>
    </xf>
    <xf numFmtId="0" fontId="11" fillId="0" borderId="47" xfId="0" applyFont="1" applyFill="1" applyBorder="1" applyAlignment="1">
      <alignment horizontal="left" vertical="center"/>
    </xf>
    <xf numFmtId="0" fontId="11" fillId="0" borderId="8" xfId="0" applyFont="1" applyFill="1" applyBorder="1" applyAlignment="1">
      <alignment horizontal="left" vertical="center" wrapText="1"/>
    </xf>
    <xf numFmtId="0" fontId="11" fillId="0" borderId="8" xfId="0" applyFont="1" applyBorder="1"/>
    <xf numFmtId="0" fontId="11" fillId="0" borderId="50" xfId="0" applyFont="1" applyFill="1" applyBorder="1" applyAlignment="1">
      <alignment horizontal="left" vertical="center"/>
    </xf>
    <xf numFmtId="0" fontId="10" fillId="0" borderId="2" xfId="0" applyFont="1" applyFill="1" applyBorder="1" applyAlignment="1">
      <alignment horizontal="center" vertical="center" wrapText="1"/>
    </xf>
    <xf numFmtId="0" fontId="11" fillId="0" borderId="8" xfId="0" applyNumberFormat="1"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8" xfId="0" applyFont="1" applyFill="1" applyBorder="1" applyAlignment="1">
      <alignment vertical="center" wrapText="1"/>
    </xf>
    <xf numFmtId="0" fontId="2" fillId="0" borderId="39" xfId="0" applyFont="1" applyBorder="1" applyAlignment="1">
      <alignment horizontal="center" vertical="center"/>
    </xf>
    <xf numFmtId="0" fontId="10" fillId="0" borderId="51" xfId="0" applyFont="1" applyFill="1" applyBorder="1" applyAlignment="1">
      <alignment horizontal="center" vertical="center" wrapText="1"/>
    </xf>
    <xf numFmtId="0" fontId="11" fillId="0" borderId="51" xfId="0" applyFont="1" applyFill="1" applyBorder="1" applyAlignment="1">
      <alignment horizontal="left" vertical="center" wrapText="1"/>
    </xf>
    <xf numFmtId="0" fontId="11" fillId="0" borderId="52" xfId="0" applyFont="1" applyFill="1" applyBorder="1" applyAlignment="1">
      <alignment horizontal="left" vertical="center"/>
    </xf>
    <xf numFmtId="0" fontId="11" fillId="0" borderId="37" xfId="0" applyNumberFormat="1" applyFont="1" applyFill="1" applyBorder="1" applyAlignment="1">
      <alignment horizontal="left" vertical="center" wrapText="1"/>
    </xf>
    <xf numFmtId="0" fontId="1" fillId="0" borderId="5" xfId="0" applyFont="1" applyFill="1" applyBorder="1" applyAlignment="1">
      <alignment vertical="center" wrapText="1"/>
    </xf>
    <xf numFmtId="0" fontId="1" fillId="0" borderId="7" xfId="0" applyFont="1" applyFill="1" applyBorder="1" applyAlignment="1">
      <alignment vertical="center" wrapText="1"/>
    </xf>
    <xf numFmtId="0" fontId="8" fillId="0" borderId="51" xfId="0" applyFont="1" applyFill="1" applyBorder="1" applyAlignment="1">
      <alignment horizontal="center" wrapText="1"/>
    </xf>
    <xf numFmtId="0" fontId="8" fillId="0" borderId="2" xfId="0" applyFont="1" applyFill="1" applyBorder="1" applyAlignment="1">
      <alignment horizontal="center" wrapText="1"/>
    </xf>
    <xf numFmtId="2" fontId="6" fillId="0" borderId="47" xfId="0" applyNumberFormat="1" applyFont="1" applyFill="1" applyBorder="1" applyAlignment="1">
      <alignment horizontal="center" vertical="center"/>
    </xf>
    <xf numFmtId="0" fontId="8" fillId="0" borderId="23" xfId="0" applyFont="1" applyFill="1" applyBorder="1" applyAlignment="1">
      <alignment horizontal="center" wrapText="1"/>
    </xf>
    <xf numFmtId="0" fontId="8" fillId="0" borderId="24" xfId="0" applyFont="1" applyFill="1" applyBorder="1" applyAlignment="1">
      <alignment horizontal="center" wrapText="1"/>
    </xf>
    <xf numFmtId="0" fontId="8" fillId="0" borderId="25" xfId="0" applyFont="1" applyFill="1" applyBorder="1" applyAlignment="1">
      <alignment horizontal="center" wrapText="1"/>
    </xf>
    <xf numFmtId="0" fontId="11" fillId="0" borderId="53" xfId="0" applyFont="1" applyFill="1" applyBorder="1" applyAlignment="1">
      <alignment horizontal="center"/>
    </xf>
    <xf numFmtId="0" fontId="11" fillId="0" borderId="54" xfId="0" applyFont="1" applyFill="1" applyBorder="1" applyAlignment="1">
      <alignment horizontal="center"/>
    </xf>
    <xf numFmtId="0" fontId="11" fillId="0" borderId="55" xfId="0" applyFont="1" applyFill="1" applyBorder="1" applyAlignment="1">
      <alignment horizontal="center"/>
    </xf>
    <xf numFmtId="2" fontId="6" fillId="0" borderId="23" xfId="0" applyNumberFormat="1" applyFont="1" applyFill="1" applyBorder="1" applyAlignment="1">
      <alignment horizontal="center" vertical="center"/>
    </xf>
    <xf numFmtId="2" fontId="6" fillId="0" borderId="24" xfId="0" applyNumberFormat="1" applyFont="1" applyFill="1" applyBorder="1" applyAlignment="1">
      <alignment horizontal="center" vertical="center"/>
    </xf>
    <xf numFmtId="2" fontId="6" fillId="0" borderId="25" xfId="0" applyNumberFormat="1" applyFont="1" applyFill="1" applyBorder="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8" xfId="0" applyFont="1" applyFill="1" applyBorder="1" applyAlignment="1">
      <alignment horizontal="center" vertical="center" wrapText="1"/>
    </xf>
    <xf numFmtId="2" fontId="6" fillId="0" borderId="50" xfId="0" applyNumberFormat="1" applyFont="1" applyFill="1" applyBorder="1" applyAlignment="1">
      <alignment horizontal="center"/>
    </xf>
    <xf numFmtId="0" fontId="1" fillId="0" borderId="3" xfId="0" applyFont="1" applyFill="1" applyBorder="1" applyAlignment="1">
      <alignment horizontal="center"/>
    </xf>
    <xf numFmtId="0" fontId="8" fillId="0" borderId="37" xfId="0" applyFont="1" applyFill="1" applyBorder="1" applyAlignment="1">
      <alignment horizontal="center" vertical="center" wrapText="1"/>
    </xf>
    <xf numFmtId="0" fontId="1" fillId="0" borderId="37" xfId="0" applyFont="1" applyFill="1" applyBorder="1" applyAlignment="1">
      <alignment horizontal="center"/>
    </xf>
    <xf numFmtId="2" fontId="6" fillId="0" borderId="47" xfId="0" applyNumberFormat="1" applyFont="1" applyFill="1" applyBorder="1" applyAlignment="1">
      <alignment horizontal="center"/>
    </xf>
    <xf numFmtId="0" fontId="1" fillId="0" borderId="10" xfId="0" applyFont="1" applyFill="1" applyBorder="1" applyAlignment="1">
      <alignment horizontal="center"/>
    </xf>
    <xf numFmtId="2" fontId="6" fillId="0" borderId="50"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39"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43" xfId="0" applyNumberFormat="1" applyFont="1" applyFill="1" applyBorder="1" applyAlignment="1">
      <alignment horizontal="center" vertical="center"/>
    </xf>
    <xf numFmtId="2" fontId="13" fillId="0" borderId="41" xfId="0" applyNumberFormat="1" applyFont="1" applyFill="1" applyBorder="1" applyAlignment="1">
      <alignment horizontal="center" vertical="center"/>
    </xf>
    <xf numFmtId="2" fontId="13" fillId="0" borderId="42" xfId="0" applyNumberFormat="1" applyFont="1" applyFill="1" applyBorder="1" applyAlignment="1">
      <alignment horizontal="center" vertical="center"/>
    </xf>
    <xf numFmtId="164" fontId="0" fillId="0" borderId="0" xfId="0" applyNumberFormat="1"/>
    <xf numFmtId="1" fontId="9" fillId="3" borderId="2" xfId="0" applyNumberFormat="1" applyFont="1" applyFill="1" applyBorder="1" applyAlignment="1">
      <alignment horizontal="center" vertical="center"/>
    </xf>
    <xf numFmtId="0" fontId="6" fillId="0" borderId="0" xfId="0" applyFont="1" applyBorder="1" applyAlignment="1">
      <alignment horizontal="justify" vertical="center"/>
    </xf>
    <xf numFmtId="0" fontId="8" fillId="0" borderId="2" xfId="0" applyFont="1" applyBorder="1" applyAlignment="1">
      <alignment horizontal="center" vertical="center"/>
    </xf>
    <xf numFmtId="0" fontId="3" fillId="0" borderId="56"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2" fontId="4" fillId="2" borderId="4" xfId="0" applyNumberFormat="1" applyFont="1" applyFill="1" applyBorder="1" applyAlignment="1">
      <alignment horizontal="center" vertical="center"/>
    </xf>
    <xf numFmtId="2" fontId="4" fillId="2" borderId="43" xfId="0" applyNumberFormat="1" applyFont="1" applyFill="1" applyBorder="1" applyAlignment="1">
      <alignment horizontal="center" vertical="center"/>
    </xf>
    <xf numFmtId="0" fontId="11" fillId="0" borderId="5" xfId="0" applyNumberFormat="1" applyFont="1" applyFill="1" applyBorder="1" applyAlignment="1">
      <alignment horizontal="left" vertical="center" wrapText="1"/>
    </xf>
    <xf numFmtId="0" fontId="11" fillId="0" borderId="6" xfId="0" applyNumberFormat="1" applyFont="1" applyFill="1" applyBorder="1" applyAlignment="1">
      <alignment horizontal="left" vertical="center" wrapText="1"/>
    </xf>
    <xf numFmtId="0" fontId="11" fillId="0" borderId="7" xfId="0" applyFont="1" applyFill="1" applyBorder="1" applyAlignment="1">
      <alignment horizontal="left" vertical="center" wrapText="1"/>
    </xf>
    <xf numFmtId="0" fontId="1" fillId="0" borderId="37" xfId="0" applyFont="1" applyFill="1" applyBorder="1" applyAlignment="1">
      <alignment vertical="center"/>
    </xf>
    <xf numFmtId="0" fontId="8" fillId="0" borderId="16"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2" fillId="0" borderId="18" xfId="0" applyFont="1" applyBorder="1" applyAlignment="1">
      <alignment horizontal="center" vertical="center"/>
    </xf>
    <xf numFmtId="0" fontId="11" fillId="0" borderId="43" xfId="0" applyFont="1" applyFill="1" applyBorder="1" applyAlignment="1">
      <alignment horizontal="left" vertical="center"/>
    </xf>
    <xf numFmtId="0" fontId="11" fillId="0" borderId="42" xfId="0" applyFont="1" applyFill="1" applyBorder="1" applyAlignment="1">
      <alignment horizontal="left" vertical="center"/>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9" xfId="0" applyFont="1" applyFill="1" applyBorder="1" applyAlignment="1">
      <alignment horizontal="left" vertical="center"/>
    </xf>
    <xf numFmtId="0" fontId="11" fillId="0" borderId="30" xfId="0" applyFont="1" applyFill="1" applyBorder="1" applyAlignment="1">
      <alignment horizontal="left" vertical="center"/>
    </xf>
    <xf numFmtId="0" fontId="10" fillId="0" borderId="49" xfId="0" applyFont="1" applyFill="1" applyBorder="1" applyAlignment="1">
      <alignment horizontal="center" vertical="center" wrapText="1"/>
    </xf>
    <xf numFmtId="0" fontId="11" fillId="0" borderId="60" xfId="0" applyFont="1" applyFill="1" applyBorder="1" applyAlignment="1">
      <alignment horizontal="left" vertical="center"/>
    </xf>
    <xf numFmtId="0" fontId="8" fillId="0" borderId="38" xfId="0" applyFont="1" applyBorder="1" applyAlignment="1">
      <alignment horizontal="center" vertical="center"/>
    </xf>
    <xf numFmtId="0" fontId="8" fillId="0" borderId="15" xfId="0" applyFont="1" applyFill="1" applyBorder="1" applyAlignment="1">
      <alignment horizontal="center" vertical="center" wrapText="1"/>
    </xf>
    <xf numFmtId="0" fontId="8" fillId="0" borderId="61" xfId="0" applyFont="1" applyFill="1" applyBorder="1" applyAlignment="1">
      <alignment horizontal="left" vertical="center" wrapText="1"/>
    </xf>
    <xf numFmtId="0" fontId="8" fillId="0" borderId="0" xfId="0" applyFont="1" applyBorder="1" applyAlignment="1">
      <alignment horizontal="center" vertical="center"/>
    </xf>
    <xf numFmtId="0" fontId="2" fillId="0" borderId="39" xfId="0" applyFont="1" applyBorder="1" applyAlignment="1">
      <alignment horizontal="center" vertical="center"/>
    </xf>
    <xf numFmtId="0" fontId="10" fillId="0" borderId="16" xfId="0" applyFont="1" applyFill="1" applyBorder="1" applyAlignment="1">
      <alignment horizontal="center" vertical="center" wrapText="1"/>
    </xf>
    <xf numFmtId="0" fontId="11" fillId="0" borderId="57" xfId="0" applyFont="1" applyFill="1" applyBorder="1" applyAlignment="1">
      <alignment horizontal="left" vertical="center"/>
    </xf>
    <xf numFmtId="0" fontId="11" fillId="0" borderId="56" xfId="0" applyFont="1" applyFill="1" applyBorder="1" applyAlignment="1">
      <alignment horizontal="left" vertical="center"/>
    </xf>
    <xf numFmtId="0" fontId="8" fillId="0" borderId="17" xfId="0" applyFont="1" applyBorder="1" applyAlignment="1">
      <alignment vertical="center"/>
    </xf>
    <xf numFmtId="0" fontId="8" fillId="0" borderId="0" xfId="0" applyFont="1" applyBorder="1" applyAlignment="1">
      <alignment vertical="center"/>
    </xf>
    <xf numFmtId="0" fontId="8" fillId="0" borderId="5" xfId="0" applyFont="1" applyFill="1" applyBorder="1" applyAlignment="1">
      <alignment horizontal="center" wrapText="1"/>
    </xf>
    <xf numFmtId="0" fontId="8" fillId="0" borderId="6" xfId="0" applyFont="1" applyFill="1" applyBorder="1" applyAlignment="1">
      <alignment horizont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1" fillId="0" borderId="26" xfId="0" applyFont="1" applyFill="1" applyBorder="1" applyAlignment="1">
      <alignment horizontal="left" vertical="center"/>
    </xf>
    <xf numFmtId="0" fontId="11" fillId="0" borderId="64" xfId="0" applyFont="1" applyFill="1" applyBorder="1" applyAlignment="1">
      <alignment horizontal="left"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wrapText="1"/>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0"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8" fillId="0" borderId="49" xfId="0" applyFont="1" applyBorder="1" applyAlignment="1">
      <alignment horizontal="center" vertical="center"/>
    </xf>
    <xf numFmtId="0" fontId="8" fillId="0" borderId="48"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10" fillId="0" borderId="38" xfId="0" applyFont="1" applyBorder="1" applyAlignment="1">
      <alignment horizontal="center" vertical="center"/>
    </xf>
    <xf numFmtId="0" fontId="0" fillId="0" borderId="39" xfId="0" applyBorder="1" applyAlignment="1">
      <alignment horizontal="center" vertical="center"/>
    </xf>
    <xf numFmtId="0" fontId="8"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9" xfId="0" applyFont="1" applyBorder="1" applyAlignment="1">
      <alignment horizontal="center" vertical="center"/>
    </xf>
    <xf numFmtId="0" fontId="2" fillId="0" borderId="48"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2" fillId="0" borderId="46" xfId="0" applyFont="1" applyBorder="1" applyAlignment="1">
      <alignment horizontal="center" vertical="center"/>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10" fillId="0" borderId="5" xfId="0" applyFont="1"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10" fillId="0" borderId="49"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 xfId="0" applyFont="1" applyBorder="1" applyAlignment="1">
      <alignment horizontal="center" vertical="center"/>
    </xf>
    <xf numFmtId="0" fontId="0" fillId="0" borderId="46" xfId="0" applyBorder="1" applyAlignment="1">
      <alignment horizontal="center" vertical="center"/>
    </xf>
    <xf numFmtId="0" fontId="0" fillId="0" borderId="7" xfId="0" applyBorder="1" applyAlignment="1">
      <alignment horizontal="center" vertical="center"/>
    </xf>
    <xf numFmtId="0" fontId="10" fillId="0" borderId="46" xfId="0" applyFont="1" applyBorder="1" applyAlignment="1">
      <alignment horizontal="center" vertical="center"/>
    </xf>
    <xf numFmtId="0" fontId="10" fillId="0" borderId="3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8" fillId="0" borderId="29" xfId="0" applyFont="1" applyBorder="1" applyAlignment="1">
      <alignment horizontal="center" vertical="center"/>
    </xf>
    <xf numFmtId="0" fontId="14" fillId="0" borderId="2" xfId="0" applyFont="1" applyBorder="1" applyAlignment="1">
      <alignment horizontal="center"/>
    </xf>
    <xf numFmtId="0" fontId="14" fillId="0" borderId="3" xfId="0" applyFont="1" applyBorder="1" applyAlignment="1">
      <alignment horizontal="center"/>
    </xf>
    <xf numFmtId="0" fontId="14" fillId="0" borderId="10"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110" zoomScaleNormal="100" zoomScaleSheetLayoutView="110" workbookViewId="0">
      <selection activeCell="E8" sqref="E8"/>
    </sheetView>
  </sheetViews>
  <sheetFormatPr defaultRowHeight="13.2" x14ac:dyDescent="0.25"/>
  <cols>
    <col min="2" max="2" width="0.88671875" customWidth="1"/>
    <col min="3" max="3" width="6.44140625" customWidth="1"/>
    <col min="4" max="4" width="31.5546875" customWidth="1"/>
    <col min="5" max="5" width="19.5546875" style="51" customWidth="1"/>
    <col min="8" max="8" width="9.88671875" customWidth="1"/>
    <col min="9" max="9" width="11.5546875" customWidth="1"/>
    <col min="10" max="10" width="12" bestFit="1" customWidth="1"/>
    <col min="12" max="12" width="0.88671875" customWidth="1"/>
    <col min="14" max="14" width="18.5546875" customWidth="1"/>
    <col min="15" max="15" width="15.44140625" customWidth="1"/>
    <col min="18" max="18" width="9.88671875" customWidth="1"/>
    <col min="19" max="19" width="11" customWidth="1"/>
  </cols>
  <sheetData>
    <row r="1" spans="1:20" ht="21.6" thickBot="1" x14ac:dyDescent="0.3">
      <c r="C1" s="300" t="s">
        <v>44</v>
      </c>
      <c r="D1" s="301"/>
      <c r="E1" s="301"/>
      <c r="F1" s="301"/>
      <c r="G1" s="301"/>
      <c r="H1" s="302"/>
    </row>
    <row r="2" spans="1:20" ht="39" customHeight="1" thickBot="1" x14ac:dyDescent="0.3">
      <c r="A2" s="20" t="s">
        <v>1</v>
      </c>
      <c r="C2" s="5" t="s">
        <v>10</v>
      </c>
      <c r="D2" s="5" t="s">
        <v>0</v>
      </c>
      <c r="E2" s="154" t="s">
        <v>2</v>
      </c>
      <c r="F2" s="155" t="s">
        <v>3</v>
      </c>
      <c r="G2" s="5" t="s">
        <v>4</v>
      </c>
      <c r="H2" s="1" t="s">
        <v>5</v>
      </c>
      <c r="I2" s="180" t="s">
        <v>64</v>
      </c>
      <c r="P2" s="303"/>
      <c r="Q2" s="303"/>
    </row>
    <row r="3" spans="1:20" ht="14.4" thickBot="1" x14ac:dyDescent="0.3">
      <c r="A3" s="36">
        <f>RANK(I3,$I$3:$I$72,1)</f>
        <v>1</v>
      </c>
      <c r="C3" s="7">
        <v>33</v>
      </c>
      <c r="D3" s="141" t="str">
        <f>IF(přihlášky!$F$73="X",přihlášky!$E$73,přihlášky!$H$73)</f>
        <v>Pěnča Ivan</v>
      </c>
      <c r="E3" s="109" t="str">
        <f>Startovky!E36</f>
        <v>ÚO Strakonice</v>
      </c>
      <c r="F3" s="82">
        <v>15.87</v>
      </c>
      <c r="G3" s="160"/>
      <c r="H3" s="150">
        <f>IF(AND(F3=0,G3=0),"diskval.",IF(AND(F3&gt;0,G3&gt;0),MIN(F3:G3),IF(F3&gt;0,F3,G3)))</f>
        <v>15.87</v>
      </c>
      <c r="I3">
        <f>IF(F3+G3=0,1000,H3+((IF(F3&gt;0,F3,100)+IF(G3&gt;0,G3,100))/100000))</f>
        <v>15.871158699999999</v>
      </c>
      <c r="J3" t="s">
        <v>68</v>
      </c>
      <c r="K3" s="9"/>
      <c r="M3" s="304" t="str">
        <f>přihlášky!$C$7</f>
        <v>ÚO Český Krumlov</v>
      </c>
      <c r="N3" s="298"/>
      <c r="O3" s="298"/>
      <c r="P3" s="298"/>
      <c r="Q3" s="299"/>
    </row>
    <row r="4" spans="1:20" ht="12.75" customHeight="1" thickBot="1" x14ac:dyDescent="0.3">
      <c r="A4" s="36">
        <f>RANK(I4,$I$3:$I$72,1)</f>
        <v>2</v>
      </c>
      <c r="C4" s="148">
        <v>31</v>
      </c>
      <c r="D4" s="156" t="str">
        <f>IF(přihlášky!$F$47="X",přihlášky!$E$47,přihlášky!$H$47)</f>
        <v>Píbal Jiří</v>
      </c>
      <c r="E4" s="110" t="str">
        <f>Startovky!E34</f>
        <v>ÚO Písek</v>
      </c>
      <c r="F4" s="3">
        <v>15.96</v>
      </c>
      <c r="G4" s="161">
        <v>16.72</v>
      </c>
      <c r="H4" s="151">
        <f>IF(AND(F4=0,G4=0),"diskval.",IF(AND(F4&gt;0,G4&gt;0),MIN(F4:G4),IF(F4&gt;0,F4,G4)))</f>
        <v>15.96</v>
      </c>
      <c r="I4">
        <f>IF(F4+G4=0,1000,H4+((IF(F4&gt;0,F4,100)+IF(G4&gt;0,G4,100))/100000))</f>
        <v>15.960326800000001</v>
      </c>
      <c r="J4" s="294">
        <v>1</v>
      </c>
      <c r="K4" s="36">
        <v>24</v>
      </c>
      <c r="M4" s="254">
        <v>50</v>
      </c>
      <c r="N4" s="258" t="s">
        <v>130</v>
      </c>
      <c r="O4" s="109" t="s">
        <v>58</v>
      </c>
      <c r="P4" s="82">
        <v>20.09</v>
      </c>
      <c r="Q4" s="160"/>
      <c r="R4" s="256">
        <v>20.09</v>
      </c>
    </row>
    <row r="5" spans="1:20" ht="14.4" thickBot="1" x14ac:dyDescent="0.3">
      <c r="A5" s="36">
        <f>RANK(I5,$I$3:$I$72,1)</f>
        <v>3</v>
      </c>
      <c r="C5" s="148">
        <v>11</v>
      </c>
      <c r="D5" s="156" t="str">
        <f>IF(přihlášky!$F$57="X",přihlášky!$E$57,přihlášky!$H$57)</f>
        <v>Ježek Jan</v>
      </c>
      <c r="E5" s="110" t="str">
        <f>Startovky!E14</f>
        <v>ÚO České Budějovice</v>
      </c>
      <c r="F5" s="3">
        <v>16.649999999999999</v>
      </c>
      <c r="G5" s="161">
        <v>16.100000000000001</v>
      </c>
      <c r="H5" s="151">
        <f>IF(AND(F5=0,G5=0),"diskval.",IF(AND(F5&gt;0,G5&gt;0),MIN(F5:G5),IF(F5&gt;0,F5,G5)))</f>
        <v>16.100000000000001</v>
      </c>
      <c r="I5">
        <f>IF(F5+G5=0,1000,H5+((IF(F5&gt;0,F5,100)+IF(G5&gt;0,G5,100))/100000))</f>
        <v>16.100327500000002</v>
      </c>
      <c r="J5" s="295"/>
      <c r="K5" s="37">
        <v>27</v>
      </c>
      <c r="M5" s="253">
        <v>22</v>
      </c>
      <c r="N5" s="259" t="s">
        <v>82</v>
      </c>
      <c r="O5" s="110" t="s">
        <v>58</v>
      </c>
      <c r="P5" s="3">
        <v>23.98</v>
      </c>
      <c r="Q5" s="161">
        <v>20.62</v>
      </c>
      <c r="R5" s="84">
        <v>20.62</v>
      </c>
    </row>
    <row r="6" spans="1:20" ht="12.75" customHeight="1" thickBot="1" x14ac:dyDescent="0.3">
      <c r="A6" s="36">
        <f>RANK(I6,$I$3:$I$72,1)</f>
        <v>4</v>
      </c>
      <c r="C6" s="148">
        <v>13</v>
      </c>
      <c r="D6" s="156" t="str">
        <f>IF(přihlášky!$F$83="X",přihlášky!$E$83,přihlášky!$H$83)</f>
        <v>Doktor Michal</v>
      </c>
      <c r="E6" s="110" t="str">
        <f>Startovky!E16</f>
        <v>ÚO Jindřichův Hradec</v>
      </c>
      <c r="F6" s="3">
        <v>17.04</v>
      </c>
      <c r="G6" s="161">
        <v>16.38</v>
      </c>
      <c r="H6" s="151">
        <f>IF(AND(F6=0,G6=0),"diskval.",IF(AND(F6&gt;0,G6&gt;0),MIN(F6:G6),IF(F6&gt;0,F6,G6)))</f>
        <v>16.38</v>
      </c>
      <c r="I6">
        <f>IF(F6+G6=0,1000,H6+((IF(F6&gt;0,F6,100)+IF(G6&gt;0,G6,100))/100000))</f>
        <v>16.3803342</v>
      </c>
      <c r="J6" s="295"/>
      <c r="K6" s="37">
        <v>29</v>
      </c>
      <c r="M6" s="253">
        <v>8</v>
      </c>
      <c r="N6" s="91" t="s">
        <v>88</v>
      </c>
      <c r="O6" s="110" t="s">
        <v>58</v>
      </c>
      <c r="P6" s="3">
        <v>24.67</v>
      </c>
      <c r="Q6" s="161">
        <v>20.96</v>
      </c>
      <c r="R6" s="84">
        <v>20.96</v>
      </c>
    </row>
    <row r="7" spans="1:20" ht="12.75" customHeight="1" thickBot="1" x14ac:dyDescent="0.3">
      <c r="A7" s="36">
        <f>RANK(I7,$I$3:$I$72,1)</f>
        <v>5</v>
      </c>
      <c r="C7" s="148">
        <v>6</v>
      </c>
      <c r="D7" s="156" t="str">
        <f>IF(přihlášky!$F$82="X",přihlášky!$E$82,přihlášky!$H$82)</f>
        <v>Šmíd Stanislav</v>
      </c>
      <c r="E7" s="110" t="str">
        <f>Startovky!E9</f>
        <v>ÚO Jindřichův Hradec</v>
      </c>
      <c r="F7" s="3">
        <v>16.97</v>
      </c>
      <c r="G7" s="161">
        <v>16.61</v>
      </c>
      <c r="H7" s="151">
        <f>IF(AND(F7=0,G7=0),"diskval.",IF(AND(F7&gt;0,G7&gt;0),MIN(F7:G7),IF(F7&gt;0,F7,G7)))</f>
        <v>16.61</v>
      </c>
      <c r="I7">
        <f>IF(F7+G7=0,1000,H7+((IF(F7&gt;0,F7,100)+IF(G7&gt;0,G7,100))/100000))</f>
        <v>16.610335799999998</v>
      </c>
      <c r="J7" s="295"/>
      <c r="K7" s="37">
        <v>34</v>
      </c>
      <c r="M7" s="253">
        <v>1</v>
      </c>
      <c r="N7" s="90" t="s">
        <v>87</v>
      </c>
      <c r="O7" s="110" t="s">
        <v>58</v>
      </c>
      <c r="P7" s="3">
        <v>33.29</v>
      </c>
      <c r="Q7" s="161">
        <v>22.46</v>
      </c>
      <c r="R7" s="84">
        <v>22.46</v>
      </c>
    </row>
    <row r="8" spans="1:20" ht="14.4" thickBot="1" x14ac:dyDescent="0.3">
      <c r="A8" s="36">
        <f>RANK(I8,$I$3:$I$72,1)</f>
        <v>6</v>
      </c>
      <c r="C8" s="148">
        <v>27</v>
      </c>
      <c r="D8" s="156" t="str">
        <f>IF(přihlášky!$F$85="X",přihlášky!$E$85,přihlášky!$H$85)</f>
        <v>Bašta Vojtěch</v>
      </c>
      <c r="E8" s="110" t="str">
        <f>Startovky!E30</f>
        <v>ÚO Jindřichův Hradec</v>
      </c>
      <c r="F8" s="3">
        <v>19.21</v>
      </c>
      <c r="G8" s="161">
        <v>16.809999999999999</v>
      </c>
      <c r="H8" s="151">
        <f>IF(AND(F8=0,G8=0),"diskval.",IF(AND(F8&gt;0,G8&gt;0),MIN(F8:G8),IF(F8&gt;0,F8,G8)))</f>
        <v>16.809999999999999</v>
      </c>
      <c r="I8">
        <f>IF(F8+G8=0,1000,H8+((IF(F8&gt;0,F8,100)+IF(G8&gt;0,G8,100))/100000))</f>
        <v>16.810360199999998</v>
      </c>
      <c r="J8" s="295"/>
      <c r="K8" s="37">
        <v>37</v>
      </c>
      <c r="M8" s="253">
        <v>43</v>
      </c>
      <c r="N8" s="89" t="s">
        <v>91</v>
      </c>
      <c r="O8" s="110" t="s">
        <v>58</v>
      </c>
      <c r="P8" s="3">
        <v>23.02</v>
      </c>
      <c r="Q8" s="161"/>
      <c r="R8" s="84">
        <v>23.02</v>
      </c>
    </row>
    <row r="9" spans="1:20" ht="13.5" customHeight="1" thickBot="1" x14ac:dyDescent="0.3">
      <c r="A9" s="36">
        <f>RANK(I9,$I$3:$I$72,1)</f>
        <v>7</v>
      </c>
      <c r="C9" s="148">
        <v>24</v>
      </c>
      <c r="D9" s="156" t="str">
        <f>IF(přihlášky!$F$46="X",přihlášky!$E$46,přihlášky!$H$46)</f>
        <v>Jirout Patrik</v>
      </c>
      <c r="E9" s="261" t="str">
        <f>Startovky!E27</f>
        <v>ÚO Písek</v>
      </c>
      <c r="F9" s="3">
        <v>20.62</v>
      </c>
      <c r="G9" s="161">
        <v>16.89</v>
      </c>
      <c r="H9" s="151">
        <f>IF(AND(F9=0,G9=0),"diskval.",IF(AND(F9&gt;0,G9&gt;0),MIN(F9:G9),IF(F9&gt;0,F9,G9)))</f>
        <v>16.89</v>
      </c>
      <c r="I9">
        <f>IF(F9+G9=0,1000,H9+((IF(F9&gt;0,F9,100)+IF(G9&gt;0,G9,100))/100000))</f>
        <v>16.8903751</v>
      </c>
      <c r="J9" s="296"/>
      <c r="K9" s="38">
        <v>44</v>
      </c>
      <c r="M9" s="255">
        <v>36</v>
      </c>
      <c r="N9" s="187" t="s">
        <v>125</v>
      </c>
      <c r="O9" s="111" t="s">
        <v>58</v>
      </c>
      <c r="P9" s="4">
        <v>26.44</v>
      </c>
      <c r="Q9" s="162">
        <v>24.95</v>
      </c>
      <c r="R9" s="189">
        <v>24.95</v>
      </c>
      <c r="T9" s="51" t="s">
        <v>63</v>
      </c>
    </row>
    <row r="10" spans="1:20" ht="14.4" thickBot="1" x14ac:dyDescent="0.3">
      <c r="A10" s="36">
        <f>RANK(I10,$I$3:$I$72,1)</f>
        <v>8</v>
      </c>
      <c r="C10" s="148">
        <v>16</v>
      </c>
      <c r="D10" s="156" t="str">
        <f>IF(přihlášky!$F$32="X",přihlášky!$E$32,přihlášky!$H$32)</f>
        <v>Knotek Radim</v>
      </c>
      <c r="E10" s="110" t="str">
        <f>Startovky!E19</f>
        <v>ÚO Tábor</v>
      </c>
      <c r="F10" s="3">
        <v>17.02</v>
      </c>
      <c r="G10" s="161">
        <v>19.13</v>
      </c>
      <c r="H10" s="151">
        <f>IF(AND(F10=0,G10=0),"diskval.",IF(AND(F10&gt;0,G10&gt;0),MIN(F10:G10),IF(F10&gt;0,F10,G10)))</f>
        <v>17.02</v>
      </c>
      <c r="I10">
        <f>IF(F10+G10=0,1000,H10+((IF(F10&gt;0,F10,100)+IF(G10&gt;0,G10,100))/100000))</f>
        <v>17.0203615</v>
      </c>
      <c r="J10" s="13" t="s">
        <v>26</v>
      </c>
      <c r="K10" s="92">
        <f>RANK(T10,T10:T16,1)</f>
        <v>5</v>
      </c>
      <c r="R10" s="85">
        <f>SUM(R4:R9)</f>
        <v>132.1</v>
      </c>
      <c r="S10" s="50" t="s">
        <v>34</v>
      </c>
      <c r="T10" s="179">
        <f>R10</f>
        <v>132.1</v>
      </c>
    </row>
    <row r="11" spans="1:20" ht="14.4" thickBot="1" x14ac:dyDescent="0.3">
      <c r="A11" s="36">
        <f>RANK(I11,$I$3:$I$72,1)</f>
        <v>9</v>
      </c>
      <c r="C11" s="148">
        <v>20</v>
      </c>
      <c r="D11" s="156" t="str">
        <f>IF(přihlášky!$F$84="X",přihlášky!$E$84,přihlášky!$H$84)</f>
        <v>Janů Pavel</v>
      </c>
      <c r="E11" s="110" t="str">
        <f>Startovky!E23</f>
        <v>ÚO Jindřichův Hradec</v>
      </c>
      <c r="F11" s="3">
        <v>17.97</v>
      </c>
      <c r="G11" s="161">
        <v>17.55</v>
      </c>
      <c r="H11" s="151">
        <f>IF(AND(F11=0,G11=0),"diskval.",IF(AND(F11&gt;0,G11&gt;0),MIN(F11:G11),IF(F11&gt;0,F11,G11)))</f>
        <v>17.55</v>
      </c>
      <c r="I11">
        <f>IF(F11+G11=0,1000,H11+((IF(F11&gt;0,F11,100)+IF(G11&gt;0,G11,100))/100000))</f>
        <v>17.550355200000002</v>
      </c>
      <c r="T11" s="179">
        <f>R19</f>
        <v>144.77000000000001</v>
      </c>
    </row>
    <row r="12" spans="1:20" ht="14.4" thickBot="1" x14ac:dyDescent="0.3">
      <c r="A12" s="36">
        <f>RANK(I12,$I$3:$I$72,1)</f>
        <v>10</v>
      </c>
      <c r="C12" s="148">
        <v>68</v>
      </c>
      <c r="D12" s="157" t="str">
        <f>IF(přihlášky!$F$78="X",přihlášky!$E$78,přihlášky!$H$78)</f>
        <v>Černovský Michal</v>
      </c>
      <c r="E12" s="110" t="str">
        <f>Startovky!E74</f>
        <v>ÚO Strakonice</v>
      </c>
      <c r="F12" s="3">
        <v>17.7</v>
      </c>
      <c r="G12" s="161">
        <v>17.600000000000001</v>
      </c>
      <c r="H12" s="151">
        <f>IF(AND(F12=0,G12=0),"diskval.",IF(AND(F12&gt;0,G12&gt;0),MIN(F12:G12),IF(F12&gt;0,F12,G12)))</f>
        <v>17.600000000000001</v>
      </c>
      <c r="I12">
        <f>IF(F12+G12=0,1000,H12+((IF(F12&gt;0,F12,100)+IF(G12&gt;0,G12,100))/100000))</f>
        <v>17.600353000000002</v>
      </c>
      <c r="K12" s="9"/>
      <c r="M12" s="297" t="str">
        <f>přihlášky!$C$8</f>
        <v>ÚO Tábor</v>
      </c>
      <c r="N12" s="298"/>
      <c r="O12" s="298"/>
      <c r="P12" s="298"/>
      <c r="Q12" s="299"/>
      <c r="T12" s="179">
        <f>R28</f>
        <v>113.78999999999999</v>
      </c>
    </row>
    <row r="13" spans="1:20" ht="14.4" thickBot="1" x14ac:dyDescent="0.3">
      <c r="A13" s="36">
        <f>RANK(I13,$I$3:$I$72,1)</f>
        <v>11</v>
      </c>
      <c r="C13" s="148">
        <v>39</v>
      </c>
      <c r="D13" s="157" t="str">
        <f>IF(přihlášky!$F$61="X",přihlášky!$E$61,přihlášky!$H$61)</f>
        <v>Čada Milan</v>
      </c>
      <c r="E13" s="110" t="str">
        <f>Startovky!E45</f>
        <v>ÚO České Budějovice</v>
      </c>
      <c r="F13" s="3">
        <v>18.07</v>
      </c>
      <c r="G13" s="161">
        <v>20.39</v>
      </c>
      <c r="H13" s="151">
        <f>IF(AND(F13=0,G13=0),"diskval.",IF(AND(F13&gt;0,G13&gt;0),MIN(F13:G13),IF(F13&gt;0,F13,G13)))</f>
        <v>18.07</v>
      </c>
      <c r="I13">
        <f>IF(F13+G13=0,1000,H13+((IF(F13&gt;0,F13,100)+IF(G13&gt;0,G13,100))/100000))</f>
        <v>18.070384600000001</v>
      </c>
      <c r="J13" s="294">
        <v>2</v>
      </c>
      <c r="K13" s="36">
        <v>8</v>
      </c>
      <c r="M13" s="254">
        <v>16</v>
      </c>
      <c r="N13" s="258" t="s">
        <v>118</v>
      </c>
      <c r="O13" s="109" t="s">
        <v>60</v>
      </c>
      <c r="P13" s="82">
        <v>17.02</v>
      </c>
      <c r="Q13" s="160">
        <v>19.13</v>
      </c>
      <c r="R13" s="83">
        <v>17.02</v>
      </c>
      <c r="T13" s="179">
        <f>R37</f>
        <v>109.06</v>
      </c>
    </row>
    <row r="14" spans="1:20" ht="14.4" thickBot="1" x14ac:dyDescent="0.3">
      <c r="A14" s="36">
        <f>RANK(I14,$I$3:$I$72,1)</f>
        <v>12</v>
      </c>
      <c r="C14" s="148">
        <v>32</v>
      </c>
      <c r="D14" s="156" t="str">
        <f>IF(přihlášky!$F$60="X",přihlášky!$E$60,přihlášky!$H$60)</f>
        <v>Měřička Michal</v>
      </c>
      <c r="E14" s="110" t="str">
        <f>Startovky!E35</f>
        <v>ÚO České Budějovice</v>
      </c>
      <c r="F14" s="3">
        <v>18.36</v>
      </c>
      <c r="G14" s="161">
        <v>19.309999999999999</v>
      </c>
      <c r="H14" s="151">
        <f>IF(AND(F14=0,G14=0),"diskval.",IF(AND(F14&gt;0,G14&gt;0),MIN(F14:G14),IF(F14&gt;0,F14,G14)))</f>
        <v>18.36</v>
      </c>
      <c r="I14">
        <f>IF(F14+G14=0,1000,H14+((IF(F14&gt;0,F14,100)+IF(G14&gt;0,G14,100))/100000))</f>
        <v>18.3603767</v>
      </c>
      <c r="J14" s="295"/>
      <c r="K14" s="37">
        <v>39</v>
      </c>
      <c r="M14" s="253">
        <v>9</v>
      </c>
      <c r="N14" s="259" t="s">
        <v>117</v>
      </c>
      <c r="O14" s="110" t="s">
        <v>60</v>
      </c>
      <c r="P14" s="3">
        <v>29.55</v>
      </c>
      <c r="Q14" s="161">
        <v>23.44</v>
      </c>
      <c r="R14" s="84">
        <v>23.44</v>
      </c>
      <c r="T14" s="179">
        <f>R46</f>
        <v>114.27000000000001</v>
      </c>
    </row>
    <row r="15" spans="1:20" ht="14.4" thickBot="1" x14ac:dyDescent="0.3">
      <c r="A15" s="36">
        <f>RANK(I15,$I$3:$I$72,1)</f>
        <v>13</v>
      </c>
      <c r="C15" s="148">
        <v>18</v>
      </c>
      <c r="D15" s="156" t="str">
        <f>IF(přihlášky!$F$58="X",přihlášky!$E$58,přihlášky!$H$58)</f>
        <v>Krygar Josef</v>
      </c>
      <c r="E15" s="110" t="str">
        <f>Startovky!E21</f>
        <v>ÚO České Budějovice</v>
      </c>
      <c r="F15" s="3">
        <v>20.39</v>
      </c>
      <c r="G15" s="161">
        <v>18.55</v>
      </c>
      <c r="H15" s="151">
        <f>IF(AND(F15=0,G15=0),"diskval.",IF(AND(F15&gt;0,G15&gt;0),MIN(F15:G15),IF(F15&gt;0,F15,G15)))</f>
        <v>18.55</v>
      </c>
      <c r="I15">
        <f>IF(F15+G15=0,1000,H15+((IF(F15&gt;0,F15,100)+IF(G15&gt;0,G15,100))/100000))</f>
        <v>18.5503894</v>
      </c>
      <c r="J15" s="295"/>
      <c r="K15" s="37">
        <v>40</v>
      </c>
      <c r="M15" s="253">
        <v>23</v>
      </c>
      <c r="N15" s="89" t="s">
        <v>119</v>
      </c>
      <c r="O15" s="110" t="s">
        <v>60</v>
      </c>
      <c r="P15" s="3">
        <v>25.53</v>
      </c>
      <c r="Q15" s="161">
        <v>23.52</v>
      </c>
      <c r="R15" s="84">
        <v>23.52</v>
      </c>
      <c r="T15" s="179">
        <f>R55</f>
        <v>105.74</v>
      </c>
    </row>
    <row r="16" spans="1:20" ht="14.4" thickBot="1" x14ac:dyDescent="0.3">
      <c r="A16" s="36">
        <f>RANK(I16,$I$3:$I$72,1)</f>
        <v>14</v>
      </c>
      <c r="C16" s="148">
        <v>4</v>
      </c>
      <c r="D16" s="156" t="str">
        <f>IF(přihlášky!$F$56="X",přihlášky!$E$56,přihlášky!$H$56)</f>
        <v>Hasík Juraj</v>
      </c>
      <c r="E16" s="110" t="str">
        <f>Startovky!E7</f>
        <v>ÚO České Budějovice</v>
      </c>
      <c r="F16" s="3">
        <v>19.68</v>
      </c>
      <c r="G16" s="161">
        <v>18.690000000000001</v>
      </c>
      <c r="H16" s="151">
        <f>IF(AND(F16=0,G16=0),"diskval.",IF(AND(F16&gt;0,G16&gt;0),MIN(F16:G16),IF(F16&gt;0,F16,G16)))</f>
        <v>18.690000000000001</v>
      </c>
      <c r="I16">
        <f>IF(F16+G16=0,1000,H16+((IF(F16&gt;0,F16,100)+IF(G16&gt;0,G16,100))/100000))</f>
        <v>18.690383700000002</v>
      </c>
      <c r="J16" s="295"/>
      <c r="K16" s="37">
        <v>43</v>
      </c>
      <c r="M16" s="253">
        <v>2</v>
      </c>
      <c r="N16" s="89" t="s">
        <v>116</v>
      </c>
      <c r="O16" s="110" t="s">
        <v>60</v>
      </c>
      <c r="P16" s="3">
        <v>24.12</v>
      </c>
      <c r="Q16" s="161">
        <v>25.67</v>
      </c>
      <c r="R16" s="84">
        <v>24.12</v>
      </c>
      <c r="T16" s="179">
        <f>R64</f>
        <v>144.44</v>
      </c>
    </row>
    <row r="17" spans="1:19" ht="14.4" thickBot="1" x14ac:dyDescent="0.3">
      <c r="A17" s="36">
        <f>RANK(I17,$I$3:$I$72,1)</f>
        <v>15</v>
      </c>
      <c r="C17" s="148">
        <v>34</v>
      </c>
      <c r="D17" s="156" t="str">
        <f>IF(přihlášky!$F$86="X",přihlášky!$E$86,přihlášky!$H$86)</f>
        <v>Kučera Jan</v>
      </c>
      <c r="E17" s="110" t="str">
        <f>Startovky!E37</f>
        <v>ÚO Jindřichův Hradec</v>
      </c>
      <c r="F17" s="3">
        <v>19.899999999999999</v>
      </c>
      <c r="G17" s="161">
        <v>18.89</v>
      </c>
      <c r="H17" s="151">
        <f>IF(AND(F17=0,G17=0),"diskval.",IF(AND(F17&gt;0,G17&gt;0),MIN(F17:G17),IF(F17&gt;0,F17,G17)))</f>
        <v>18.89</v>
      </c>
      <c r="I17">
        <f>IF(F17+G17=0,1000,H17+((IF(F17&gt;0,F17,100)+IF(G17&gt;0,G17,100))/100000))</f>
        <v>18.8903879</v>
      </c>
      <c r="J17" s="295"/>
      <c r="K17" s="37">
        <v>49</v>
      </c>
      <c r="M17" s="253">
        <v>37</v>
      </c>
      <c r="N17" s="89" t="s">
        <v>121</v>
      </c>
      <c r="O17" s="110" t="s">
        <v>60</v>
      </c>
      <c r="P17" s="3">
        <v>27.14</v>
      </c>
      <c r="Q17" s="161">
        <v>29.2</v>
      </c>
      <c r="R17" s="84">
        <v>27.14</v>
      </c>
    </row>
    <row r="18" spans="1:19" ht="14.4" thickBot="1" x14ac:dyDescent="0.3">
      <c r="A18" s="36">
        <f>RANK(I18,$I$3:$I$72,1)</f>
        <v>16</v>
      </c>
      <c r="C18" s="148">
        <v>40</v>
      </c>
      <c r="D18" s="157" t="str">
        <f>IF(přihlášky!$F$74="X",přihlášky!$E$74,přihlášky!$H$74)</f>
        <v>Vaňač Aleš</v>
      </c>
      <c r="E18" s="110" t="str">
        <f>Startovky!E46</f>
        <v>ÚO Strakonice</v>
      </c>
      <c r="F18" s="3">
        <v>19.28</v>
      </c>
      <c r="G18" s="161">
        <v>19.12</v>
      </c>
      <c r="H18" s="151">
        <f>IF(AND(F18=0,G18=0),"diskval.",IF(AND(F18&gt;0,G18&gt;0),MIN(F18:G18),IF(F18&gt;0,F18,G18)))</f>
        <v>19.12</v>
      </c>
      <c r="I18">
        <f>IF(F18+G18=0,1000,H18+((IF(F18&gt;0,F18,100)+IF(G18&gt;0,G18,100))/100000))</f>
        <v>19.120384000000001</v>
      </c>
      <c r="J18" s="296"/>
      <c r="K18" s="37">
        <v>51</v>
      </c>
      <c r="M18" s="255">
        <v>30</v>
      </c>
      <c r="N18" s="187" t="s">
        <v>120</v>
      </c>
      <c r="O18" s="111" t="s">
        <v>60</v>
      </c>
      <c r="P18" s="4">
        <v>34.97</v>
      </c>
      <c r="Q18" s="162">
        <v>29.53</v>
      </c>
      <c r="R18" s="189">
        <v>29.53</v>
      </c>
    </row>
    <row r="19" spans="1:19" ht="14.4" thickBot="1" x14ac:dyDescent="0.3">
      <c r="A19" s="36">
        <f>RANK(I19,$I$3:$I$72,1)</f>
        <v>17</v>
      </c>
      <c r="C19" s="148">
        <v>25</v>
      </c>
      <c r="D19" s="156" t="str">
        <f>IF(přihlášky!$F$59="X",přihlášky!$E$59,přihlášky!$H$59)</f>
        <v>Hájek David</v>
      </c>
      <c r="E19" s="110" t="str">
        <f>Startovky!E28</f>
        <v>ÚO České Budějovice</v>
      </c>
      <c r="F19" s="3">
        <v>21.22</v>
      </c>
      <c r="G19" s="161">
        <v>19.29</v>
      </c>
      <c r="H19" s="151">
        <f>IF(AND(F19=0,G19=0),"diskval.",IF(AND(F19&gt;0,G19&gt;0),MIN(F19:G19),IF(F19&gt;0,F19,G19)))</f>
        <v>19.29</v>
      </c>
      <c r="I19">
        <f>IF(F19+G19=0,1000,H19+((IF(F19&gt;0,F19,100)+IF(G19&gt;0,G19,100))/100000))</f>
        <v>19.290405099999997</v>
      </c>
      <c r="J19" s="13" t="s">
        <v>26</v>
      </c>
      <c r="K19" s="92">
        <f>RANK(T11,T10:T16,1)</f>
        <v>7</v>
      </c>
      <c r="R19" s="85">
        <f>SUM(R13:R18)</f>
        <v>144.77000000000001</v>
      </c>
      <c r="S19" s="50" t="s">
        <v>34</v>
      </c>
    </row>
    <row r="20" spans="1:19" ht="14.4" thickBot="1" x14ac:dyDescent="0.3">
      <c r="A20" s="36">
        <f>RANK(I20,$I$3:$I$72,1)</f>
        <v>18</v>
      </c>
      <c r="C20" s="148">
        <v>38</v>
      </c>
      <c r="D20" s="157" t="str">
        <f>IF(přihlášky!$F$48="X",přihlášky!$E$48,přihlášky!$H$48)</f>
        <v>Motejzík Martin</v>
      </c>
      <c r="E20" s="110" t="str">
        <f>Startovky!E44</f>
        <v>ÚO Písek</v>
      </c>
      <c r="F20" s="3">
        <v>20.7</v>
      </c>
      <c r="G20" s="161">
        <v>19.45</v>
      </c>
      <c r="H20" s="151">
        <f>IF(AND(F20=0,G20=0),"diskval.",IF(AND(F20&gt;0,G20&gt;0),MIN(F20:G20),IF(F20&gt;0,F20,G20)))</f>
        <v>19.45</v>
      </c>
      <c r="I20">
        <f>IF(F20+G20=0,1000,H20+((IF(F20&gt;0,F20,100)+IF(G20&gt;0,G20,100))/100000))</f>
        <v>19.450401499999998</v>
      </c>
    </row>
    <row r="21" spans="1:19" ht="14.4" thickBot="1" x14ac:dyDescent="0.3">
      <c r="A21" s="36">
        <f>RANK(I21,$I$3:$I$72,1)</f>
        <v>19</v>
      </c>
      <c r="C21" s="148">
        <v>10</v>
      </c>
      <c r="D21" s="156" t="str">
        <f>IF(přihlášky!$F$44="X",přihlášky!$E$44,přihlášky!$H$44)</f>
        <v>Horský Marek</v>
      </c>
      <c r="E21" s="110" t="str">
        <f>Startovky!E13</f>
        <v>ÚO Písek</v>
      </c>
      <c r="F21" s="3">
        <v>21.1</v>
      </c>
      <c r="G21" s="161">
        <v>19.47</v>
      </c>
      <c r="H21" s="151">
        <f>IF(AND(F21=0,G21=0),"diskval.",IF(AND(F21&gt;0,G21&gt;0),MIN(F21:G21),IF(F21&gt;0,F21,G21)))</f>
        <v>19.47</v>
      </c>
      <c r="I21">
        <f>IF(F21+G21=0,1000,H21+((IF(F21&gt;0,F21,100)+IF(G21&gt;0,G21,100))/100000))</f>
        <v>19.470405700000001</v>
      </c>
      <c r="K21" s="9"/>
      <c r="M21" s="297" t="str">
        <f>přihlášky!$C$9</f>
        <v>ÚO Písek</v>
      </c>
      <c r="N21" s="298"/>
      <c r="O21" s="298"/>
      <c r="P21" s="298"/>
      <c r="Q21" s="299"/>
    </row>
    <row r="22" spans="1:19" ht="14.4" thickBot="1" x14ac:dyDescent="0.3">
      <c r="A22" s="36">
        <f>RANK(I22,$I$3:$I$72,1)</f>
        <v>20</v>
      </c>
      <c r="C22" s="148">
        <v>41</v>
      </c>
      <c r="D22" s="157" t="str">
        <f>IF(přihlášky!$F$87="X",přihlášky!$E$87,přihlášky!$H$87)</f>
        <v>Huml Ondřej</v>
      </c>
      <c r="E22" s="110" t="str">
        <f>Startovky!E47</f>
        <v>ÚO Jindřichův Hradec</v>
      </c>
      <c r="F22" s="3">
        <v>19.5</v>
      </c>
      <c r="G22" s="161">
        <v>19.68</v>
      </c>
      <c r="H22" s="151">
        <f>IF(AND(F22=0,G22=0),"diskval.",IF(AND(F22&gt;0,G22&gt;0),MIN(F22:G22),IF(F22&gt;0,F22,G22)))</f>
        <v>19.5</v>
      </c>
      <c r="I22">
        <f>IF(F22+G22=0,1000,H22+((IF(F22&gt;0,F22,100)+IF(G22&gt;0,G22,100))/100000))</f>
        <v>19.500391799999999</v>
      </c>
      <c r="J22" s="294">
        <v>3</v>
      </c>
      <c r="K22" s="36">
        <v>2</v>
      </c>
      <c r="M22" s="254">
        <v>31</v>
      </c>
      <c r="N22" s="186" t="s">
        <v>110</v>
      </c>
      <c r="O22" s="14" t="s">
        <v>47</v>
      </c>
      <c r="P22" s="82">
        <v>15.96</v>
      </c>
      <c r="Q22" s="160">
        <v>16.72</v>
      </c>
      <c r="R22" s="257">
        <v>15.96</v>
      </c>
    </row>
    <row r="23" spans="1:19" ht="14.4" thickBot="1" x14ac:dyDescent="0.3">
      <c r="A23" s="36">
        <f>RANK(I23,$I$3:$I$72,1)</f>
        <v>21</v>
      </c>
      <c r="C23" s="148">
        <v>21</v>
      </c>
      <c r="D23" s="156" t="str">
        <f>IF(přihlášky!$F$97="X",přihlášky!$E$97,přihlášky!$H$97)</f>
        <v>Študlar Petr</v>
      </c>
      <c r="E23" s="110" t="str">
        <f>Startovky!E24</f>
        <v>ÚO Prachatice</v>
      </c>
      <c r="F23" s="3">
        <v>19.579999999999998</v>
      </c>
      <c r="G23" s="161"/>
      <c r="H23" s="152">
        <f>IF(AND(F23=0,G23=0),"diskval.",IF(AND(F23&gt;0,G23&gt;0),MIN(F23:G23),IF(F23&gt;0,F23,G23)))</f>
        <v>19.579999999999998</v>
      </c>
      <c r="I23">
        <f>IF(F23+G23=0,1000,H23+((IF(F23&gt;0,F23,100)+IF(G23&gt;0,G23,100))/100000))</f>
        <v>19.5811958</v>
      </c>
      <c r="J23" s="295"/>
      <c r="K23" s="37">
        <v>7</v>
      </c>
      <c r="M23" s="253">
        <v>24</v>
      </c>
      <c r="N23" s="89" t="s">
        <v>109</v>
      </c>
      <c r="O23" s="110" t="s">
        <v>47</v>
      </c>
      <c r="P23" s="3">
        <v>20.62</v>
      </c>
      <c r="Q23" s="161">
        <v>16.89</v>
      </c>
      <c r="R23" s="151">
        <v>16.89</v>
      </c>
    </row>
    <row r="24" spans="1:19" ht="14.4" thickBot="1" x14ac:dyDescent="0.3">
      <c r="A24" s="36">
        <f>RANK(I24,$I$3:$I$72,1)</f>
        <v>22</v>
      </c>
      <c r="C24" s="148">
        <v>17</v>
      </c>
      <c r="D24" s="156" t="str">
        <f>IF(přihlášky!$F$45="X",přihlášky!$E$45,přihlášky!$H$45)</f>
        <v>Trantina Karel</v>
      </c>
      <c r="E24" s="110" t="str">
        <f>Startovky!E20</f>
        <v>ÚO Písek</v>
      </c>
      <c r="F24" s="3">
        <v>19.86</v>
      </c>
      <c r="G24" s="161">
        <v>22.83</v>
      </c>
      <c r="H24" s="151">
        <f>IF(AND(F24=0,G24=0),"diskval.",IF(AND(F24&gt;0,G24&gt;0),MIN(F24:G24),IF(F24&gt;0,F24,G24)))</f>
        <v>19.86</v>
      </c>
      <c r="I24">
        <f>IF(F24+G24=0,1000,H24+((IF(F24&gt;0,F24,100)+IF(G24&gt;0,G24,100))/100000))</f>
        <v>19.8604269</v>
      </c>
      <c r="J24" s="295"/>
      <c r="K24" s="37">
        <v>18</v>
      </c>
      <c r="M24" s="253">
        <v>38</v>
      </c>
      <c r="N24" s="90" t="s">
        <v>85</v>
      </c>
      <c r="O24" s="110" t="s">
        <v>47</v>
      </c>
      <c r="P24" s="3">
        <v>20.7</v>
      </c>
      <c r="Q24" s="161">
        <v>19.45</v>
      </c>
      <c r="R24" s="151">
        <v>19.45</v>
      </c>
    </row>
    <row r="25" spans="1:19" ht="14.4" thickBot="1" x14ac:dyDescent="0.3">
      <c r="A25" s="36">
        <f>RANK(I25,$I$3:$I$72,1)</f>
        <v>23</v>
      </c>
      <c r="C25" s="148">
        <v>48</v>
      </c>
      <c r="D25" s="157" t="str">
        <f>IF(přihlášky!$F$88="X",přihlášky!$E$88,přihlášky!$H$88)</f>
        <v>Šenkýř Marek</v>
      </c>
      <c r="E25" s="110" t="str">
        <f>Startovky!E54</f>
        <v>ÚO Jindřichův Hradec</v>
      </c>
      <c r="F25" s="3">
        <v>21.05</v>
      </c>
      <c r="G25" s="161">
        <v>20.05</v>
      </c>
      <c r="H25" s="151">
        <f>IF(AND(F25=0,G25=0),"diskval.",IF(AND(F25&gt;0,G25&gt;0),MIN(F25:G25),IF(F25&gt;0,F25,G25)))</f>
        <v>20.05</v>
      </c>
      <c r="I25">
        <f>IF(F25+G25=0,1000,H25+((IF(F25&gt;0,F25,100)+IF(G25&gt;0,G25,100))/100000))</f>
        <v>20.050411</v>
      </c>
      <c r="J25" s="295"/>
      <c r="K25" s="37">
        <v>19</v>
      </c>
      <c r="M25" s="253">
        <v>10</v>
      </c>
      <c r="N25" s="90" t="s">
        <v>108</v>
      </c>
      <c r="O25" s="110" t="s">
        <v>47</v>
      </c>
      <c r="P25" s="3">
        <v>21.1</v>
      </c>
      <c r="Q25" s="161">
        <v>19.47</v>
      </c>
      <c r="R25" s="151">
        <v>19.47</v>
      </c>
    </row>
    <row r="26" spans="1:19" ht="14.4" thickBot="1" x14ac:dyDescent="0.3">
      <c r="A26" s="36">
        <f>RANK(I26,$I$3:$I$72,1)</f>
        <v>24</v>
      </c>
      <c r="C26" s="148">
        <v>50</v>
      </c>
      <c r="D26" s="157" t="str">
        <f>IF(přihlášky!$F$24="X",přihlášky!$E$24,přihlášky!$H$24)</f>
        <v>Bartuška Jiří</v>
      </c>
      <c r="E26" s="110" t="str">
        <f>Startovky!E56</f>
        <v>ÚO Český Krumlov</v>
      </c>
      <c r="F26" s="3">
        <v>20.09</v>
      </c>
      <c r="G26" s="161"/>
      <c r="H26" s="151">
        <f>IF(AND(F26=0,G26=0),"diskval.",IF(AND(F26&gt;0,G26&gt;0),MIN(F26:G26),IF(F26&gt;0,F26,G26)))</f>
        <v>20.09</v>
      </c>
      <c r="I26">
        <f>IF(F26+G26=0,1000,H26+((IF(F26&gt;0,F26,100)+IF(G26&gt;0,G26,100))/100000))</f>
        <v>20.0912009</v>
      </c>
      <c r="J26" s="295"/>
      <c r="K26" s="37">
        <v>22</v>
      </c>
      <c r="M26" s="253">
        <v>17</v>
      </c>
      <c r="N26" s="127" t="s">
        <v>84</v>
      </c>
      <c r="O26" s="110" t="s">
        <v>47</v>
      </c>
      <c r="P26" s="3">
        <v>19.86</v>
      </c>
      <c r="Q26" s="161">
        <v>22.83</v>
      </c>
      <c r="R26" s="151">
        <v>19.86</v>
      </c>
    </row>
    <row r="27" spans="1:19" ht="14.4" thickBot="1" x14ac:dyDescent="0.3">
      <c r="A27" s="36">
        <f>RANK(I27,$I$3:$I$72,1)</f>
        <v>25</v>
      </c>
      <c r="C27" s="148">
        <v>19</v>
      </c>
      <c r="D27" s="156" t="str">
        <f>IF(přihlášky!$F$71="X",přihlášky!$E$71,přihlášky!$H$71)</f>
        <v>Muchl Vladimír</v>
      </c>
      <c r="E27" s="110" t="str">
        <f>Startovky!E22</f>
        <v>ÚO Strakonice</v>
      </c>
      <c r="F27" s="3">
        <v>20.45</v>
      </c>
      <c r="G27" s="161"/>
      <c r="H27" s="151">
        <f>IF(AND(F27=0,G27=0),"diskval.",IF(AND(F27&gt;0,G27&gt;0),MIN(F27:G27),IF(F27&gt;0,F27,G27)))</f>
        <v>20.45</v>
      </c>
      <c r="I27">
        <f>IF(F27+G27=0,1000,H27+((IF(F27&gt;0,F27,100)+IF(G27&gt;0,G27,100))/100000))</f>
        <v>20.451204499999999</v>
      </c>
      <c r="J27" s="296"/>
      <c r="K27" s="38">
        <v>31</v>
      </c>
      <c r="M27" s="255">
        <v>3</v>
      </c>
      <c r="N27" s="187" t="s">
        <v>107</v>
      </c>
      <c r="O27" s="111" t="s">
        <v>47</v>
      </c>
      <c r="P27" s="4">
        <v>25.53</v>
      </c>
      <c r="Q27" s="162">
        <v>22.16</v>
      </c>
      <c r="R27" s="153">
        <v>22.16</v>
      </c>
    </row>
    <row r="28" spans="1:19" ht="14.4" thickBot="1" x14ac:dyDescent="0.3">
      <c r="A28" s="36">
        <f>RANK(I28,$I$3:$I$72,1)</f>
        <v>26</v>
      </c>
      <c r="C28" s="148">
        <v>12</v>
      </c>
      <c r="D28" s="156" t="str">
        <f>IF(přihlášky!$F$70="X",přihlášky!$E$70,přihlášky!$H$70)</f>
        <v>Stibor Jiří</v>
      </c>
      <c r="E28" s="110" t="str">
        <f>Startovky!E15</f>
        <v>ÚO Strakonice</v>
      </c>
      <c r="F28" s="3">
        <v>21</v>
      </c>
      <c r="G28" s="161">
        <v>20.56</v>
      </c>
      <c r="H28" s="151">
        <f>IF(AND(F28=0,G28=0),"diskval.",IF(AND(F28&gt;0,G28&gt;0),MIN(F28:G28),IF(F28&gt;0,F28,G28)))</f>
        <v>20.56</v>
      </c>
      <c r="I28">
        <f>IF(F28+G28=0,1000,H28+((IF(F28&gt;0,F28,100)+IF(G28&gt;0,G28,100))/100000))</f>
        <v>20.560415599999999</v>
      </c>
      <c r="J28" s="13" t="s">
        <v>26</v>
      </c>
      <c r="K28" s="92">
        <f>RANK(T12,T10:T16,1)</f>
        <v>3</v>
      </c>
      <c r="R28" s="85">
        <f>SUM(R22:R27)</f>
        <v>113.78999999999999</v>
      </c>
      <c r="S28" s="50" t="s">
        <v>34</v>
      </c>
    </row>
    <row r="29" spans="1:19" ht="14.4" thickBot="1" x14ac:dyDescent="0.3">
      <c r="A29" s="36">
        <f>RANK(I29,$I$3:$I$72,1)</f>
        <v>27</v>
      </c>
      <c r="C29" s="148">
        <v>22</v>
      </c>
      <c r="D29" s="156" t="str">
        <f>IF(přihlášky!$F$20="X",přihlášky!$E$20,přihlášky!$H$20)</f>
        <v>Klein Adolf</v>
      </c>
      <c r="E29" s="110" t="str">
        <f>Startovky!E25</f>
        <v>ÚO Český Krumlov</v>
      </c>
      <c r="F29" s="3">
        <v>23.98</v>
      </c>
      <c r="G29" s="161">
        <v>20.62</v>
      </c>
      <c r="H29" s="151">
        <f>IF(AND(F29=0,G29=0),"diskval.",IF(AND(F29&gt;0,G29&gt;0),MIN(F29:G29),IF(F29&gt;0,F29,G29)))</f>
        <v>20.62</v>
      </c>
      <c r="I29">
        <f>IF(F29+G29=0,1000,H29+((IF(F29&gt;0,F29,100)+IF(G29&gt;0,G29,100))/100000))</f>
        <v>20.620446000000001</v>
      </c>
    </row>
    <row r="30" spans="1:19" ht="15.75" customHeight="1" thickBot="1" x14ac:dyDescent="0.3">
      <c r="A30" s="36">
        <f>RANK(I30,$I$3:$I$72,1)</f>
        <v>28</v>
      </c>
      <c r="C30" s="148">
        <v>26</v>
      </c>
      <c r="D30" s="156" t="str">
        <f>IF(přihlášky!$F$72="X",přihlášky!$E$72,přihlášky!$H$72)</f>
        <v>Božka Martin</v>
      </c>
      <c r="E30" s="110" t="str">
        <f>Startovky!E29</f>
        <v>ÚO Strakonice</v>
      </c>
      <c r="F30" s="3">
        <v>21.5</v>
      </c>
      <c r="G30" s="161">
        <v>20.67</v>
      </c>
      <c r="H30" s="151">
        <f>IF(AND(F30=0,G30=0),"diskval.",IF(AND(F30&gt;0,G30&gt;0),MIN(F30:G30),IF(F30&gt;0,F30,G30)))</f>
        <v>20.67</v>
      </c>
      <c r="I30">
        <f>IF(F30+G30=0,1000,H30+((IF(F30&gt;0,F30,100)+IF(G30&gt;0,G30,100))/100000))</f>
        <v>20.670421700000002</v>
      </c>
      <c r="K30" s="9"/>
      <c r="M30" s="297" t="str">
        <f>přihlášky!$C$10</f>
        <v>ÚO České Budějovice</v>
      </c>
      <c r="N30" s="298"/>
      <c r="O30" s="298"/>
      <c r="P30" s="298"/>
      <c r="Q30" s="299"/>
    </row>
    <row r="31" spans="1:19" ht="15.75" customHeight="1" thickBot="1" x14ac:dyDescent="0.3">
      <c r="A31" s="36">
        <f>RANK(I31,$I$3:$I$72,1)</f>
        <v>29</v>
      </c>
      <c r="C31" s="148">
        <v>8</v>
      </c>
      <c r="D31" s="156" t="str">
        <f>IF(přihlášky!$F$18="X",přihlášky!$E$18,přihlášky!H17)</f>
        <v>Dvořák Petr</v>
      </c>
      <c r="E31" s="110" t="str">
        <f>Startovky!E11</f>
        <v>ÚO Český Krumlov</v>
      </c>
      <c r="F31" s="3">
        <v>24.67</v>
      </c>
      <c r="G31" s="161">
        <v>20.96</v>
      </c>
      <c r="H31" s="151">
        <f>IF(AND(F31=0,G31=0),"diskval.",IF(AND(F31&gt;0,G31&gt;0),MIN(F31:G31),IF(F31&gt;0,F31,G31)))</f>
        <v>20.96</v>
      </c>
      <c r="I31">
        <f>IF(F31+G31=0,1000,H31+((IF(F31&gt;0,F31,100)+IF(G31&gt;0,G31,100))/100000))</f>
        <v>20.960456300000001</v>
      </c>
      <c r="J31" s="294">
        <v>4</v>
      </c>
      <c r="K31" s="36">
        <v>3</v>
      </c>
      <c r="M31" s="254">
        <v>11</v>
      </c>
      <c r="N31" s="258" t="s">
        <v>61</v>
      </c>
      <c r="O31" s="109" t="s">
        <v>70</v>
      </c>
      <c r="P31" s="82">
        <v>16.649999999999999</v>
      </c>
      <c r="Q31" s="160">
        <v>16.100000000000001</v>
      </c>
      <c r="R31" s="257">
        <v>16.100000000000001</v>
      </c>
    </row>
    <row r="32" spans="1:19" ht="14.4" thickBot="1" x14ac:dyDescent="0.3">
      <c r="A32" s="36">
        <f>RANK(I32,$I$3:$I$72,1)</f>
        <v>30</v>
      </c>
      <c r="C32" s="148">
        <v>54</v>
      </c>
      <c r="D32" s="157" t="str">
        <f>IF(přihlášky!$F$76="X",přihlášky!$E$76,přihlášky!$H$76)</f>
        <v>Pospíšil Michael (věž jednotlivci)</v>
      </c>
      <c r="E32" s="110" t="str">
        <f>Startovky!E60</f>
        <v>ÚO Strakonice</v>
      </c>
      <c r="F32" s="3">
        <v>22</v>
      </c>
      <c r="G32" s="161"/>
      <c r="H32" s="151">
        <f>IF(AND(F32=0,G32=0),"diskval.",IF(AND(F32&gt;0,G32&gt;0),MIN(F32:G32),IF(F32&gt;0,F32,G32)))</f>
        <v>22</v>
      </c>
      <c r="I32">
        <f>IF(F32+G32=0,1000,H32+((IF(F32&gt;0,F32,100)+IF(G32&gt;0,G32,100))/100000))</f>
        <v>22.00122</v>
      </c>
      <c r="J32" s="295"/>
      <c r="K32" s="37">
        <v>11</v>
      </c>
      <c r="M32" s="253">
        <v>39</v>
      </c>
      <c r="N32" s="89" t="s">
        <v>80</v>
      </c>
      <c r="O32" s="110" t="s">
        <v>70</v>
      </c>
      <c r="P32" s="3">
        <v>18.07</v>
      </c>
      <c r="Q32" s="161">
        <v>20.39</v>
      </c>
      <c r="R32" s="151">
        <v>18.07</v>
      </c>
    </row>
    <row r="33" spans="1:19" ht="14.4" thickBot="1" x14ac:dyDescent="0.3">
      <c r="A33" s="36">
        <f>RANK(I33,$I$3:$I$72,1)</f>
        <v>31</v>
      </c>
      <c r="C33" s="148">
        <v>3</v>
      </c>
      <c r="D33" s="156" t="str">
        <f>IF(přihlášky!$F$43="X",přihlášky!$E$43,přihlášky!$H$43)</f>
        <v>Šourek Petr</v>
      </c>
      <c r="E33" s="110" t="str">
        <f>Startovky!E6</f>
        <v>ÚO Písek</v>
      </c>
      <c r="F33" s="3">
        <v>25.53</v>
      </c>
      <c r="G33" s="161">
        <v>22.16</v>
      </c>
      <c r="H33" s="151">
        <f>IF(AND(F33=0,G33=0),"diskval.",IF(AND(F33&gt;0,G33&gt;0),MIN(F33:G33),IF(F33&gt;0,F33,G33)))</f>
        <v>22.16</v>
      </c>
      <c r="I33">
        <f>IF(F33+G33=0,1000,H33+((IF(F33&gt;0,F33,100)+IF(G33&gt;0,G33,100))/100000))</f>
        <v>22.160476899999999</v>
      </c>
      <c r="J33" s="295"/>
      <c r="K33" s="37">
        <v>12</v>
      </c>
      <c r="M33" s="253">
        <v>32</v>
      </c>
      <c r="N33" s="89" t="s">
        <v>71</v>
      </c>
      <c r="O33" s="110" t="s">
        <v>70</v>
      </c>
      <c r="P33" s="3">
        <v>18.36</v>
      </c>
      <c r="Q33" s="161">
        <v>19.309999999999999</v>
      </c>
      <c r="R33" s="151">
        <v>18.36</v>
      </c>
    </row>
    <row r="34" spans="1:19" ht="14.4" thickBot="1" x14ac:dyDescent="0.3">
      <c r="A34" s="36">
        <f>RANK(I34,$I$3:$I$72,1)</f>
        <v>32</v>
      </c>
      <c r="C34" s="148">
        <v>5</v>
      </c>
      <c r="D34" s="156" t="str">
        <f>IF(přihlášky!$F$69="X",přihlášky!$E$69,přihlášky!$H$69)</f>
        <v>Krupka Luboš</v>
      </c>
      <c r="E34" s="110" t="str">
        <f>Startovky!E8</f>
        <v>ÚO Strakonice</v>
      </c>
      <c r="F34" s="3">
        <v>22.8</v>
      </c>
      <c r="G34" s="161">
        <v>22.31</v>
      </c>
      <c r="H34" s="151">
        <f>IF(AND(F34=0,G34=0),"diskval.",IF(AND(F34&gt;0,G34&gt;0),MIN(F34:G34),IF(F34&gt;0,F34,G34)))</f>
        <v>22.31</v>
      </c>
      <c r="I34">
        <f>IF(F34+G34=0,1000,H34+((IF(F34&gt;0,F34,100)+IF(G34&gt;0,G34,100))/100000))</f>
        <v>22.310451099999998</v>
      </c>
      <c r="J34" s="295"/>
      <c r="K34" s="37">
        <v>13</v>
      </c>
      <c r="M34" s="253">
        <v>18</v>
      </c>
      <c r="N34" s="89" t="s">
        <v>73</v>
      </c>
      <c r="O34" s="110" t="s">
        <v>70</v>
      </c>
      <c r="P34" s="3">
        <v>20.39</v>
      </c>
      <c r="Q34" s="161">
        <v>18.55</v>
      </c>
      <c r="R34" s="151">
        <v>18.55</v>
      </c>
    </row>
    <row r="35" spans="1:19" ht="14.4" thickBot="1" x14ac:dyDescent="0.3">
      <c r="A35" s="36">
        <f>RANK(I35,$I$3:$I$72,1)</f>
        <v>33</v>
      </c>
      <c r="C35" s="148">
        <v>55</v>
      </c>
      <c r="D35" s="157" t="str">
        <f>IF(přihlášky!$F$89="X",přihlášky!$E$89,přihlášky!$H$89)</f>
        <v>Janů František</v>
      </c>
      <c r="E35" s="110" t="str">
        <f>Startovky!E61</f>
        <v>ÚO Jindřichův Hradec</v>
      </c>
      <c r="F35" s="3">
        <v>24.11</v>
      </c>
      <c r="G35" s="161">
        <v>22.4</v>
      </c>
      <c r="H35" s="151">
        <f>IF(AND(F35=0,G35=0),"diskval.",IF(AND(F35&gt;0,G35&gt;0),MIN(F35:G35),IF(F35&gt;0,F35,G35)))</f>
        <v>22.4</v>
      </c>
      <c r="I35">
        <f>IF(F35+G35=0,1000,H35+((IF(F35&gt;0,F35,100)+IF(G35&gt;0,G35,100))/100000))</f>
        <v>22.400465099999998</v>
      </c>
      <c r="J35" s="295"/>
      <c r="K35" s="37">
        <v>14</v>
      </c>
      <c r="M35" s="253">
        <v>4</v>
      </c>
      <c r="N35" s="91" t="s">
        <v>92</v>
      </c>
      <c r="O35" s="110" t="s">
        <v>70</v>
      </c>
      <c r="P35" s="3">
        <v>19.68</v>
      </c>
      <c r="Q35" s="161">
        <v>18.690000000000001</v>
      </c>
      <c r="R35" s="151">
        <v>18.690000000000001</v>
      </c>
    </row>
    <row r="36" spans="1:19" ht="14.4" thickBot="1" x14ac:dyDescent="0.3">
      <c r="A36" s="36">
        <f>RANK(I36,$I$3:$I$72,1)</f>
        <v>34</v>
      </c>
      <c r="C36" s="148">
        <v>1</v>
      </c>
      <c r="D36" s="156" t="str">
        <f>IF(přihlášky!$F$17="X",přihlášky!$E$17,přihlášky!H17)</f>
        <v>Čížek David</v>
      </c>
      <c r="E36" s="110" t="str">
        <f>Startovky!E4</f>
        <v>ÚO Český Krumlov</v>
      </c>
      <c r="F36" s="3">
        <v>33.29</v>
      </c>
      <c r="G36" s="161">
        <v>22.46</v>
      </c>
      <c r="H36" s="151">
        <f>IF(AND(F36=0,G36=0),"diskval.",IF(AND(F36&gt;0,G36&gt;0),MIN(F36:G36),IF(F36&gt;0,F36,G36)))</f>
        <v>22.46</v>
      </c>
      <c r="I36" s="81">
        <f>IF(F36+G36=0,1000,H36+((IF(F36&gt;0,F36,100)+IF(G36&gt;0,G36,100))/100000))</f>
        <v>22.4605575</v>
      </c>
      <c r="J36" s="296"/>
      <c r="K36" s="38">
        <v>17</v>
      </c>
      <c r="M36" s="255">
        <v>25</v>
      </c>
      <c r="N36" s="187" t="s">
        <v>62</v>
      </c>
      <c r="O36" s="111" t="s">
        <v>70</v>
      </c>
      <c r="P36" s="4">
        <v>21.22</v>
      </c>
      <c r="Q36" s="162">
        <v>19.29</v>
      </c>
      <c r="R36" s="153">
        <v>19.29</v>
      </c>
    </row>
    <row r="37" spans="1:19" ht="14.4" thickBot="1" x14ac:dyDescent="0.3">
      <c r="A37" s="36">
        <f>RANK(I37,$I$3:$I$72,1)</f>
        <v>35</v>
      </c>
      <c r="C37" s="148">
        <v>47</v>
      </c>
      <c r="D37" s="157" t="str">
        <f>IF(přihlášky!$F$75="X",přihlášky!$E$75,přihlášky!$H$75)</f>
        <v>Štolba František (věž jednotlici)</v>
      </c>
      <c r="E37" s="110" t="str">
        <f>Startovky!E53</f>
        <v>ÚO Strakonice</v>
      </c>
      <c r="F37" s="3">
        <v>22.91</v>
      </c>
      <c r="G37" s="161">
        <v>23.48</v>
      </c>
      <c r="H37" s="151">
        <f>IF(AND(F37=0,G37=0),"diskval.",IF(AND(F37&gt;0,G37&gt;0),MIN(F37:G37),IF(F37&gt;0,F37,G37)))</f>
        <v>22.91</v>
      </c>
      <c r="I37">
        <f>IF(F37+G37=0,1000,H37+((IF(F37&gt;0,F37,100)+IF(G37&gt;0,G37,100))/100000))</f>
        <v>22.9104639</v>
      </c>
      <c r="J37" s="13" t="s">
        <v>26</v>
      </c>
      <c r="K37" s="92">
        <f>RANK(T13,T10:T16,1)</f>
        <v>2</v>
      </c>
      <c r="R37" s="85">
        <f>SUM(R31:R36)</f>
        <v>109.06</v>
      </c>
      <c r="S37" s="50" t="s">
        <v>34</v>
      </c>
    </row>
    <row r="38" spans="1:19" ht="14.4" thickBot="1" x14ac:dyDescent="0.3">
      <c r="A38" s="36">
        <f>RANK(I38,$I$3:$I$72,1)</f>
        <v>36</v>
      </c>
      <c r="C38" s="148">
        <v>56</v>
      </c>
      <c r="D38" s="157" t="str">
        <f>IF(přihlášky!$F$102="X",přihlášky!$E$102,přihlášky!$H$102)</f>
        <v>Jiráň Marek</v>
      </c>
      <c r="E38" s="110" t="str">
        <f>Startovky!E62</f>
        <v>ÚO Prachatice</v>
      </c>
      <c r="F38" s="3">
        <v>23.48</v>
      </c>
      <c r="G38" s="161">
        <v>22.97</v>
      </c>
      <c r="H38" s="151">
        <f>IF(AND(F38=0,G38=0),"diskval.",IF(AND(F38&gt;0,G38&gt;0),MIN(F38:G38),IF(F38&gt;0,F38,G38)))</f>
        <v>22.97</v>
      </c>
      <c r="I38">
        <f>IF(F38+G38=0,1000,H38+((IF(F38&gt;0,F38,100)+IF(G38&gt;0,G38,100))/100000))</f>
        <v>22.970464499999999</v>
      </c>
    </row>
    <row r="39" spans="1:19" ht="14.4" thickBot="1" x14ac:dyDescent="0.3">
      <c r="A39" s="36">
        <f>RANK(I39,$I$3:$I$72,1)</f>
        <v>37</v>
      </c>
      <c r="C39" s="148">
        <v>43</v>
      </c>
      <c r="D39" s="157" t="str">
        <f>IF(přihlášky!$F$23="X",přihlášky!$E$23,přihlášky!$H$23)</f>
        <v>Klíma Miloslav</v>
      </c>
      <c r="E39" s="110" t="str">
        <f>Startovky!E49</f>
        <v>ÚO Český Krumlov</v>
      </c>
      <c r="F39" s="3">
        <v>23.02</v>
      </c>
      <c r="G39" s="161"/>
      <c r="H39" s="151">
        <f>IF(AND(F39=0,G39=0),"diskval.",IF(AND(F39&gt;0,G39&gt;0),MIN(F39:G39),IF(F39&gt;0,F39,G39)))</f>
        <v>23.02</v>
      </c>
      <c r="I39">
        <f>IF(F39+G39=0,1000,H39+((IF(F39&gt;0,F39,100)+IF(G39&gt;0,G39,100))/100000))</f>
        <v>23.021230199999998</v>
      </c>
      <c r="K39" s="9"/>
      <c r="M39" s="297" t="str">
        <f>přihlášky!$C$11</f>
        <v>ÚO Strakonice</v>
      </c>
      <c r="N39" s="298"/>
      <c r="O39" s="298"/>
      <c r="P39" s="298"/>
      <c r="Q39" s="299"/>
    </row>
    <row r="40" spans="1:19" ht="14.4" thickBot="1" x14ac:dyDescent="0.3">
      <c r="A40" s="36">
        <f>RANK(I40,$I$3:$I$72,1)</f>
        <v>38</v>
      </c>
      <c r="C40" s="148">
        <v>7</v>
      </c>
      <c r="D40" s="156" t="str">
        <f>IF(přihlášky!$F$95="X",přihlášky!$E$95,přihlášky!$H$95)</f>
        <v>Cais Martin</v>
      </c>
      <c r="E40" s="110" t="str">
        <f>Startovky!E10</f>
        <v>ÚO Prachatice</v>
      </c>
      <c r="F40" s="3">
        <v>23.26</v>
      </c>
      <c r="G40" s="161">
        <v>23.86</v>
      </c>
      <c r="H40" s="151">
        <f>IF(AND(F40=0,G40=0),"diskval.",IF(AND(F40&gt;0,G40&gt;0),MIN(F40:G40),IF(F40&gt;0,F40,G40)))</f>
        <v>23.26</v>
      </c>
      <c r="I40">
        <f>IF(F40+G40=0,1000,H40+((IF(F40&gt;0,F40,100)+IF(G40&gt;0,G40,100))/100000))</f>
        <v>23.260471200000001</v>
      </c>
      <c r="J40" s="294">
        <v>5</v>
      </c>
      <c r="K40" s="36">
        <v>1</v>
      </c>
      <c r="M40" s="36">
        <v>33</v>
      </c>
      <c r="N40" s="186" t="s">
        <v>52</v>
      </c>
      <c r="O40" s="109" t="s">
        <v>46</v>
      </c>
      <c r="P40" s="82">
        <v>15.87</v>
      </c>
      <c r="Q40" s="160"/>
      <c r="R40" s="257">
        <v>15.87</v>
      </c>
    </row>
    <row r="41" spans="1:19" ht="12.75" customHeight="1" thickBot="1" x14ac:dyDescent="0.3">
      <c r="A41" s="36">
        <f>RANK(I41,$I$3:$I$72,1)</f>
        <v>39</v>
      </c>
      <c r="C41" s="148">
        <v>9</v>
      </c>
      <c r="D41" s="156" t="str">
        <f>IF(přihlášky!$F$31="X",přihlášky!$E$31,přihlášky!$H$31)</f>
        <v>Novák Dominik</v>
      </c>
      <c r="E41" s="110" t="str">
        <f>Startovky!E12</f>
        <v>ÚO Tábor</v>
      </c>
      <c r="F41" s="3">
        <v>29.55</v>
      </c>
      <c r="G41" s="161">
        <v>23.44</v>
      </c>
      <c r="H41" s="151">
        <f>IF(AND(F41=0,G41=0),"diskval.",IF(AND(F41&gt;0,G41&gt;0),MIN(F41:G41),IF(F41&gt;0,F41,G41)))</f>
        <v>23.44</v>
      </c>
      <c r="I41">
        <f>IF(F41+G41=0,1000,H41+((IF(F41&gt;0,F41,100)+IF(G41&gt;0,G41,100))/100000))</f>
        <v>23.440529900000001</v>
      </c>
      <c r="J41" s="295"/>
      <c r="K41" s="37">
        <v>10</v>
      </c>
      <c r="M41" s="37">
        <v>68</v>
      </c>
      <c r="N41" s="89" t="s">
        <v>72</v>
      </c>
      <c r="O41" s="110" t="s">
        <v>46</v>
      </c>
      <c r="P41" s="3">
        <v>17.7</v>
      </c>
      <c r="Q41" s="161">
        <v>17.600000000000001</v>
      </c>
      <c r="R41" s="151">
        <v>17.600000000000001</v>
      </c>
    </row>
    <row r="42" spans="1:19" ht="14.4" thickBot="1" x14ac:dyDescent="0.3">
      <c r="A42" s="36">
        <f>RANK(I42,$I$3:$I$72,1)</f>
        <v>40</v>
      </c>
      <c r="C42" s="148">
        <v>23</v>
      </c>
      <c r="D42" s="156" t="str">
        <f>IF(přihlášky!$F$33="X",přihlášky!$E$33,přihlášky!$H$33)</f>
        <v>Kopecký Jan</v>
      </c>
      <c r="E42" s="110" t="str">
        <f>Startovky!E26</f>
        <v>ÚO Tábor</v>
      </c>
      <c r="F42" s="3">
        <v>25.53</v>
      </c>
      <c r="G42" s="161">
        <v>23.52</v>
      </c>
      <c r="H42" s="151">
        <f>IF(AND(F42=0,G42=0),"diskval.",IF(AND(F42&gt;0,G42&gt;0),MIN(F42:G42),IF(F42&gt;0,F42,G42)))</f>
        <v>23.52</v>
      </c>
      <c r="I42">
        <f>IF(F42+G42=0,1000,H42+((IF(F42&gt;0,F42,100)+IF(G42&gt;0,G42,100))/100000))</f>
        <v>23.520490500000001</v>
      </c>
      <c r="J42" s="295"/>
      <c r="K42" s="37">
        <v>16</v>
      </c>
      <c r="M42" s="37">
        <v>40</v>
      </c>
      <c r="N42" s="89" t="s">
        <v>51</v>
      </c>
      <c r="O42" s="110" t="s">
        <v>46</v>
      </c>
      <c r="P42" s="3">
        <v>19.28</v>
      </c>
      <c r="Q42" s="161">
        <v>19.12</v>
      </c>
      <c r="R42" s="151">
        <v>19.12</v>
      </c>
    </row>
    <row r="43" spans="1:19" ht="14.4" thickBot="1" x14ac:dyDescent="0.3">
      <c r="A43" s="36">
        <f>RANK(I43,$I$3:$I$72,1)</f>
        <v>41</v>
      </c>
      <c r="C43" s="148">
        <v>53</v>
      </c>
      <c r="D43" s="157" t="str">
        <f>IF(přihlášky!$F$63="X",přihlášky!$E$63,přihlášky!$H$63)</f>
        <v>Völfel David</v>
      </c>
      <c r="E43" s="110" t="str">
        <f>Startovky!E59</f>
        <v>ÚO České Budějovice</v>
      </c>
      <c r="F43" s="3">
        <v>28.72</v>
      </c>
      <c r="G43" s="161">
        <v>23.56</v>
      </c>
      <c r="H43" s="151">
        <f>IF(AND(F43=0,G43=0),"diskval.",IF(AND(F43&gt;0,G43&gt;0),MIN(F43:G43),IF(F43&gt;0,F43,G43)))</f>
        <v>23.56</v>
      </c>
      <c r="I43">
        <f>IF(F43+G43=0,1000,H43+((IF(F43&gt;0,F43,100)+IF(G43&gt;0,G43,100))/100000))</f>
        <v>23.560522799999998</v>
      </c>
      <c r="J43" s="295"/>
      <c r="K43" s="37">
        <v>25</v>
      </c>
      <c r="M43" s="37">
        <v>19</v>
      </c>
      <c r="N43" s="89" t="s">
        <v>74</v>
      </c>
      <c r="O43" s="110" t="s">
        <v>46</v>
      </c>
      <c r="P43" s="3">
        <v>20.45</v>
      </c>
      <c r="Q43" s="161"/>
      <c r="R43" s="151">
        <v>20.45</v>
      </c>
    </row>
    <row r="44" spans="1:19" ht="14.4" thickBot="1" x14ac:dyDescent="0.3">
      <c r="A44" s="36">
        <f>RANK(I44,$I$3:$I$72,1)</f>
        <v>42</v>
      </c>
      <c r="C44" s="148">
        <v>61</v>
      </c>
      <c r="D44" s="159" t="str">
        <f>IF(přihlášky!$F$77="X",přihlášky!$E$77,přihlášky!$H$77)</f>
        <v>Suchopár Jiří</v>
      </c>
      <c r="E44" s="110" t="str">
        <f>Startovky!E67</f>
        <v>ÚO Strakonice</v>
      </c>
      <c r="F44" s="3">
        <v>23.59</v>
      </c>
      <c r="G44" s="161"/>
      <c r="H44" s="151">
        <f>IF(AND(F44=0,G44=0),"diskval.",IF(AND(F44&gt;0,G44&gt;0),MIN(F44:G44),IF(F44&gt;0,F44,G44)))</f>
        <v>23.59</v>
      </c>
      <c r="I44">
        <f>IF(F44+G44=0,1000,H44+((IF(F44&gt;0,F44,100)+IF(G44&gt;0,G44,100))/100000))</f>
        <v>23.591235900000001</v>
      </c>
      <c r="J44" s="295"/>
      <c r="K44" s="37">
        <v>26</v>
      </c>
      <c r="M44" s="37">
        <v>12</v>
      </c>
      <c r="N44" s="89" t="s">
        <v>98</v>
      </c>
      <c r="O44" s="110" t="s">
        <v>46</v>
      </c>
      <c r="P44" s="3">
        <v>21</v>
      </c>
      <c r="Q44" s="161">
        <v>20.56</v>
      </c>
      <c r="R44" s="151">
        <v>20.56</v>
      </c>
    </row>
    <row r="45" spans="1:19" ht="14.4" thickBot="1" x14ac:dyDescent="0.3">
      <c r="A45" s="36">
        <f>RANK(I45,$I$3:$I$72,1)</f>
        <v>43</v>
      </c>
      <c r="C45" s="148">
        <v>2</v>
      </c>
      <c r="D45" s="156" t="str">
        <f>IF(přihlášky!$F$30="X",přihlášky!$E$30,přihlášky!$H$30)</f>
        <v>Novák Tomáš</v>
      </c>
      <c r="E45" s="110" t="str">
        <f>Startovky!E5</f>
        <v>ÚO Tábor</v>
      </c>
      <c r="F45" s="3">
        <v>24.12</v>
      </c>
      <c r="G45" s="161">
        <v>25.67</v>
      </c>
      <c r="H45" s="151">
        <f>IF(AND(F45=0,G45=0),"diskval.",IF(AND(F45&gt;0,G45&gt;0),MIN(F45:G45),IF(F45&gt;0,F45,G45)))</f>
        <v>24.12</v>
      </c>
      <c r="I45">
        <f>IF(F45+G45=0,1000,H45+((IF(F45&gt;0,F45,100)+IF(G45&gt;0,G45,100))/100000))</f>
        <v>24.1204979</v>
      </c>
      <c r="J45" s="296"/>
      <c r="K45" s="38">
        <v>28</v>
      </c>
      <c r="M45" s="38">
        <v>26</v>
      </c>
      <c r="N45" s="187" t="s">
        <v>83</v>
      </c>
      <c r="O45" s="111" t="s">
        <v>46</v>
      </c>
      <c r="P45" s="4">
        <v>21.5</v>
      </c>
      <c r="Q45" s="162">
        <v>20.67</v>
      </c>
      <c r="R45" s="153">
        <v>20.67</v>
      </c>
    </row>
    <row r="46" spans="1:19" ht="14.4" thickBot="1" x14ac:dyDescent="0.3">
      <c r="A46" s="36">
        <f>RANK(I46,$I$3:$I$72,1)</f>
        <v>44</v>
      </c>
      <c r="C46" s="148">
        <v>36</v>
      </c>
      <c r="D46" s="156" t="str">
        <f>IF(přihlášky!$F$22="X",přihlášky!$E$22,přihlášky!$H$22)</f>
        <v>Ottenschläger Václav</v>
      </c>
      <c r="E46" s="110" t="str">
        <f>Startovky!E39</f>
        <v>ÚO Český Krumlov</v>
      </c>
      <c r="F46" s="3">
        <v>26.44</v>
      </c>
      <c r="G46" s="161">
        <v>24.95</v>
      </c>
      <c r="H46" s="151">
        <f>IF(AND(F46=0,G46=0),"diskval.",IF(AND(F46&gt;0,G46&gt;0),MIN(F46:G46),IF(F46&gt;0,F46,G46)))</f>
        <v>24.95</v>
      </c>
      <c r="I46">
        <f>IF(F46+G46=0,1000,H46+((IF(F46&gt;0,F46,100)+IF(G46&gt;0,G46,100))/100000))</f>
        <v>24.950513900000001</v>
      </c>
      <c r="J46" s="13" t="s">
        <v>26</v>
      </c>
      <c r="K46" s="92">
        <f>RANK(T14,T10:T16,1)</f>
        <v>4</v>
      </c>
      <c r="R46" s="85">
        <f>SUM(R40:R45)</f>
        <v>114.27000000000001</v>
      </c>
      <c r="S46" s="50" t="s">
        <v>34</v>
      </c>
    </row>
    <row r="47" spans="1:19" ht="14.4" thickBot="1" x14ac:dyDescent="0.3">
      <c r="A47" s="36">
        <f>RANK(I47,$I$3:$I$72,1)</f>
        <v>45</v>
      </c>
      <c r="C47" s="148">
        <v>14</v>
      </c>
      <c r="D47" s="156" t="str">
        <f>IF(přihlášky!$F$96="X",přihlášky!$E$96,přihlášky!$H$96)</f>
        <v>Šmajcl František</v>
      </c>
      <c r="E47" s="110" t="str">
        <f>Startovky!E17</f>
        <v>ÚO Prachatice</v>
      </c>
      <c r="F47" s="3">
        <v>27.53</v>
      </c>
      <c r="G47" s="161">
        <v>25.04</v>
      </c>
      <c r="H47" s="151">
        <f>IF(AND(F47=0,G47=0),"diskval.",IF(AND(F47&gt;0,G47&gt;0),MIN(F47:G47),IF(F47&gt;0,F47,G47)))</f>
        <v>25.04</v>
      </c>
      <c r="I47">
        <f>IF(F47+G47=0,1000,H47+((IF(F47&gt;0,F47,100)+IF(G47&gt;0,G47,100))/100000))</f>
        <v>25.0405257</v>
      </c>
    </row>
    <row r="48" spans="1:19" ht="14.4" thickBot="1" x14ac:dyDescent="0.3">
      <c r="A48" s="36">
        <f>RANK(I48,$I$3:$I$72,1)</f>
        <v>46</v>
      </c>
      <c r="C48" s="148">
        <v>28</v>
      </c>
      <c r="D48" s="156" t="str">
        <f>IF(přihlášky!$F$98="X",přihlášky!$E$98,přihlášky!$H$98)</f>
        <v>Vodrášek Josef</v>
      </c>
      <c r="E48" s="110" t="str">
        <f>Startovky!E31</f>
        <v>ÚO Prachatice</v>
      </c>
      <c r="F48" s="3">
        <v>29.62</v>
      </c>
      <c r="G48" s="161">
        <v>26.62</v>
      </c>
      <c r="H48" s="151">
        <f>IF(AND(F48=0,G48=0),"diskval.",IF(AND(F48&gt;0,G48&gt;0),MIN(F48:G48),IF(F48&gt;0,F48,G48)))</f>
        <v>26.62</v>
      </c>
      <c r="I48">
        <f>IF(F48+G48=0,1000,H48+((IF(F48&gt;0,F48,100)+IF(G48&gt;0,G48,100))/100000))</f>
        <v>26.620562400000001</v>
      </c>
      <c r="K48" s="9"/>
      <c r="M48" s="297" t="str">
        <f>přihlášky!$C$12</f>
        <v>ÚO Jindřichův Hradec</v>
      </c>
      <c r="N48" s="298"/>
      <c r="O48" s="298"/>
      <c r="P48" s="298"/>
      <c r="Q48" s="299"/>
    </row>
    <row r="49" spans="1:19" ht="14.4" thickBot="1" x14ac:dyDescent="0.3">
      <c r="A49" s="36">
        <f>RANK(I49,$I$3:$I$72,1)</f>
        <v>47</v>
      </c>
      <c r="C49" s="148">
        <v>15</v>
      </c>
      <c r="D49" s="156" t="str">
        <f>IF(přihlášky!$F$19="X",přihlášky!$E$19,přihlášky!$H$19)</f>
        <v>Fučík Jan</v>
      </c>
      <c r="E49" s="110" t="str">
        <f>Startovky!E18</f>
        <v>ÚO Český Krumlov</v>
      </c>
      <c r="F49" s="3">
        <v>29.82</v>
      </c>
      <c r="G49" s="161">
        <v>26.72</v>
      </c>
      <c r="H49" s="151">
        <f>IF(AND(F49=0,G49=0),"diskval.",IF(AND(F49&gt;0,G49&gt;0),MIN(F49:G49),IF(F49&gt;0,F49,G49)))</f>
        <v>26.72</v>
      </c>
      <c r="I49">
        <f>IF(F49+G49=0,1000,H49+((IF(F49&gt;0,F49,100)+IF(G49&gt;0,G49,100))/100000))</f>
        <v>26.720565399999998</v>
      </c>
      <c r="J49" s="294">
        <v>6</v>
      </c>
      <c r="K49" s="36">
        <v>4</v>
      </c>
      <c r="M49" s="254">
        <v>13</v>
      </c>
      <c r="N49" s="258" t="s">
        <v>77</v>
      </c>
      <c r="O49" s="109" t="s">
        <v>59</v>
      </c>
      <c r="P49" s="82">
        <v>17.04</v>
      </c>
      <c r="Q49" s="160">
        <v>16.38</v>
      </c>
      <c r="R49" s="257">
        <v>16.38</v>
      </c>
    </row>
    <row r="50" spans="1:19" ht="14.4" thickBot="1" x14ac:dyDescent="0.3">
      <c r="A50" s="36">
        <f>RANK(I50,$I$3:$I$72,1)</f>
        <v>48</v>
      </c>
      <c r="C50" s="148">
        <v>35</v>
      </c>
      <c r="D50" s="156" t="str">
        <f>IF(přihlášky!$F$99="X",přihlášky!$E$99,přihlášky!$H$99)</f>
        <v>Uhlíř Josef</v>
      </c>
      <c r="E50" s="110" t="str">
        <f>Startovky!E38</f>
        <v>ÚO Prachatice</v>
      </c>
      <c r="F50" s="3">
        <v>28.09</v>
      </c>
      <c r="G50" s="161">
        <v>26.97</v>
      </c>
      <c r="H50" s="151">
        <f>IF(AND(F50=0,G50=0),"diskval.",IF(AND(F50&gt;0,G50&gt;0),MIN(F50:G50),IF(F50&gt;0,F50,G50)))</f>
        <v>26.97</v>
      </c>
      <c r="I50">
        <f>IF(F50+G50=0,1000,H50+((IF(F50&gt;0,F50,100)+IF(G50&gt;0,G50,100))/100000))</f>
        <v>26.970550599999999</v>
      </c>
      <c r="J50" s="295"/>
      <c r="K50" s="37">
        <v>5</v>
      </c>
      <c r="M50" s="253">
        <v>6</v>
      </c>
      <c r="N50" s="89" t="s">
        <v>75</v>
      </c>
      <c r="O50" s="110" t="s">
        <v>59</v>
      </c>
      <c r="P50" s="3">
        <v>16.97</v>
      </c>
      <c r="Q50" s="161">
        <v>16.61</v>
      </c>
      <c r="R50" s="151">
        <v>16.61</v>
      </c>
    </row>
    <row r="51" spans="1:19" ht="14.4" thickBot="1" x14ac:dyDescent="0.3">
      <c r="A51" s="36">
        <f>RANK(I51,$I$3:$I$72,1)</f>
        <v>49</v>
      </c>
      <c r="C51" s="148">
        <v>37</v>
      </c>
      <c r="D51" s="156" t="str">
        <f>IF(přihlášky!$F$35="X",přihlášky!$E$35,přihlášky!$H$35)</f>
        <v>Průcha Josef</v>
      </c>
      <c r="E51" s="110" t="str">
        <f>Startovky!E43</f>
        <v>ÚO Tábor</v>
      </c>
      <c r="F51" s="3">
        <v>27.14</v>
      </c>
      <c r="G51" s="161">
        <v>29.2</v>
      </c>
      <c r="H51" s="151">
        <f>IF(AND(F51=0,G51=0),"diskval.",IF(AND(F51&gt;0,G51&gt;0),MIN(F51:G51),IF(F51&gt;0,F51,G51)))</f>
        <v>27.14</v>
      </c>
      <c r="I51">
        <f>IF(F51+G51=0,1000,H51+((IF(F51&gt;0,F51,100)+IF(G51&gt;0,G51,100))/100000))</f>
        <v>27.140563400000001</v>
      </c>
      <c r="J51" s="295"/>
      <c r="K51" s="37">
        <v>6</v>
      </c>
      <c r="M51" s="253">
        <v>27</v>
      </c>
      <c r="N51" s="89" t="s">
        <v>81</v>
      </c>
      <c r="O51" s="110" t="s">
        <v>59</v>
      </c>
      <c r="P51" s="3">
        <v>19.21</v>
      </c>
      <c r="Q51" s="161">
        <v>16.809999999999999</v>
      </c>
      <c r="R51" s="151">
        <v>16.809999999999999</v>
      </c>
    </row>
    <row r="52" spans="1:19" ht="14.4" thickBot="1" x14ac:dyDescent="0.3">
      <c r="A52" s="36">
        <f>RANK(I52,$I$3:$I$72,1)</f>
        <v>50</v>
      </c>
      <c r="C52" s="148">
        <v>70</v>
      </c>
      <c r="D52" s="157" t="str">
        <f>IF(přihlášky!$F$104="X",přihlášky!$E$104,přihlášky!$H$104)</f>
        <v>Stuchel Miroslav</v>
      </c>
      <c r="E52" s="110" t="str">
        <f>Startovky!E76</f>
        <v>ÚO Prachatice</v>
      </c>
      <c r="F52" s="3">
        <v>31.95</v>
      </c>
      <c r="G52" s="161">
        <v>29.51</v>
      </c>
      <c r="H52" s="151">
        <f>IF(AND(F52=0,G52=0),"diskval.",IF(AND(F52&gt;0,G52&gt;0),MIN(F52:G52),IF(F52&gt;0,F52,G52)))</f>
        <v>29.51</v>
      </c>
      <c r="I52">
        <f>IF(F52+G52=0,1000,H52+((IF(F52&gt;0,F52,100)+IF(G52&gt;0,G52,100))/100000))</f>
        <v>29.5106146</v>
      </c>
      <c r="J52" s="295"/>
      <c r="K52" s="37">
        <v>9</v>
      </c>
      <c r="M52" s="253">
        <v>20</v>
      </c>
      <c r="N52" s="91" t="s">
        <v>76</v>
      </c>
      <c r="O52" s="110" t="s">
        <v>59</v>
      </c>
      <c r="P52" s="3">
        <v>17.97</v>
      </c>
      <c r="Q52" s="161">
        <v>17.55</v>
      </c>
      <c r="R52" s="151">
        <v>17.55</v>
      </c>
    </row>
    <row r="53" spans="1:19" ht="14.4" thickBot="1" x14ac:dyDescent="0.3">
      <c r="A53" s="36">
        <f>RANK(I53,$I$3:$I$72,1)</f>
        <v>51</v>
      </c>
      <c r="C53" s="148">
        <v>30</v>
      </c>
      <c r="D53" s="156" t="str">
        <f>IF(přihlášky!$F$34="X",přihlášky!$E$34,přihlášky!$H$34)</f>
        <v>Falada Denis</v>
      </c>
      <c r="E53" s="110" t="str">
        <f>Startovky!E33</f>
        <v>ÚO Tábor</v>
      </c>
      <c r="F53" s="3">
        <v>34.97</v>
      </c>
      <c r="G53" s="161">
        <v>29.53</v>
      </c>
      <c r="H53" s="151">
        <f>IF(AND(F53=0,G53=0),"diskval.",IF(AND(F53&gt;0,G53&gt;0),MIN(F53:G53),IF(F53&gt;0,F53,G53)))</f>
        <v>29.53</v>
      </c>
      <c r="I53">
        <f>IF(F53+G53=0,1000,H53+((IF(F53&gt;0,F53,100)+IF(G53&gt;0,G53,100))/100000))</f>
        <v>29.530645</v>
      </c>
      <c r="J53" s="295"/>
      <c r="K53" s="37">
        <v>15</v>
      </c>
      <c r="M53" s="253">
        <v>34</v>
      </c>
      <c r="N53" s="89" t="s">
        <v>79</v>
      </c>
      <c r="O53" s="110" t="s">
        <v>59</v>
      </c>
      <c r="P53" s="3">
        <v>19.899999999999999</v>
      </c>
      <c r="Q53" s="161">
        <v>18.89</v>
      </c>
      <c r="R53" s="151">
        <v>18.89</v>
      </c>
    </row>
    <row r="54" spans="1:19" ht="14.4" thickBot="1" x14ac:dyDescent="0.3">
      <c r="A54" s="36">
        <f>RANK(I54,$I$3:$I$72,1)</f>
        <v>52</v>
      </c>
      <c r="C54" s="148">
        <v>29</v>
      </c>
      <c r="D54" s="156" t="str">
        <f>IF(přihlášky!$F$21="X",přihlášky!$E$21,přihlášky!$H$21)</f>
        <v>Dudák Jakub</v>
      </c>
      <c r="E54" s="110" t="str">
        <f>Startovky!E32</f>
        <v>ÚO Český Krumlov</v>
      </c>
      <c r="F54" s="3">
        <v>29.57</v>
      </c>
      <c r="G54" s="161">
        <v>30.63</v>
      </c>
      <c r="H54" s="151">
        <f>IF(AND(F54=0,G54=0),"diskval.",IF(AND(F54&gt;0,G54&gt;0),MIN(F54:G54),IF(F54&gt;0,F54,G54)))</f>
        <v>29.57</v>
      </c>
      <c r="I54">
        <f>IF(F54+G54=0,1000,H54+((IF(F54&gt;0,F54,100)+IF(G54&gt;0,G54,100))/100000))</f>
        <v>29.570602000000001</v>
      </c>
      <c r="J54" s="296"/>
      <c r="K54" s="38">
        <v>20</v>
      </c>
      <c r="M54" s="255">
        <v>41</v>
      </c>
      <c r="N54" s="260" t="s">
        <v>96</v>
      </c>
      <c r="O54" s="111" t="s">
        <v>59</v>
      </c>
      <c r="P54" s="4">
        <v>19.5</v>
      </c>
      <c r="Q54" s="162">
        <v>19.68</v>
      </c>
      <c r="R54" s="153">
        <v>19.5</v>
      </c>
    </row>
    <row r="55" spans="1:19" ht="14.4" thickBot="1" x14ac:dyDescent="0.3">
      <c r="A55" s="36">
        <f>RANK(I55,$I$3:$I$72,1)</f>
        <v>53</v>
      </c>
      <c r="C55" s="148">
        <v>62</v>
      </c>
      <c r="D55" s="157" t="str">
        <f>IF(přihlášky!$F$90="X",přihlášky!$E$90,přihlášky!$H$90)</f>
        <v>Holý Patrik (věž jednotlivci)</v>
      </c>
      <c r="E55" s="110" t="str">
        <f>Startovky!E68</f>
        <v>ÚO Jindřichův Hradec</v>
      </c>
      <c r="F55" s="3">
        <v>29.75</v>
      </c>
      <c r="G55" s="161">
        <v>31.1</v>
      </c>
      <c r="H55" s="151">
        <f>IF(AND(F55=0,G55=0),"diskval.",IF(AND(F55&gt;0,G55&gt;0),MIN(F55:G55),IF(F55&gt;0,F55,G55)))</f>
        <v>29.75</v>
      </c>
      <c r="I55">
        <f>IF(F55+G55=0,1000,H55+((IF(F55&gt;0,F55,100)+IF(G55&gt;0,G55,100))/100000))</f>
        <v>29.750608499999998</v>
      </c>
      <c r="J55" s="13" t="s">
        <v>26</v>
      </c>
      <c r="K55" s="92">
        <f>RANK(T15,T10:T16,1)</f>
        <v>1</v>
      </c>
      <c r="R55" s="85">
        <f>SUM(R49:R54)</f>
        <v>105.74</v>
      </c>
      <c r="S55" s="50" t="s">
        <v>34</v>
      </c>
    </row>
    <row r="56" spans="1:19" ht="14.4" thickBot="1" x14ac:dyDescent="0.3">
      <c r="A56" s="36">
        <f>RANK(I56,$I$3:$I$72,1)</f>
        <v>54</v>
      </c>
      <c r="C56" s="148">
        <v>51</v>
      </c>
      <c r="D56" s="157" t="str">
        <f>IF(přihlášky!$F$37="X",přihlášky!$E$37,přihlášky!$H$37)</f>
        <v>Havelka Mikuláš</v>
      </c>
      <c r="E56" s="110" t="str">
        <f>Startovky!E57</f>
        <v>ÚO Tábor</v>
      </c>
      <c r="F56" s="3">
        <v>30.5</v>
      </c>
      <c r="G56" s="161">
        <v>32.03</v>
      </c>
      <c r="H56" s="151">
        <f>IF(AND(F56=0,G56=0),"diskval.",IF(AND(F56&gt;0,G56&gt;0),MIN(F56:G56),IF(F56&gt;0,F56,G56)))</f>
        <v>30.5</v>
      </c>
      <c r="I56">
        <f>IF(F56+G56=0,1000,H56+((IF(F56&gt;0,F56,100)+IF(G56&gt;0,G56,100))/100000))</f>
        <v>30.500625299999999</v>
      </c>
    </row>
    <row r="57" spans="1:19" ht="14.4" thickBot="1" x14ac:dyDescent="0.3">
      <c r="A57" s="36">
        <f>RANK(I57,$I$3:$I$72,1)</f>
        <v>55</v>
      </c>
      <c r="C57" s="148">
        <v>45</v>
      </c>
      <c r="D57" s="157" t="str">
        <f>IF(přihlášky!$F$49="X",přihlášky!$E$49,přihlášky!$H$49)</f>
        <v>Bláha Petr</v>
      </c>
      <c r="E57" s="110" t="str">
        <f>Startovky!E51</f>
        <v>ÚO Písek</v>
      </c>
      <c r="F57" s="3">
        <v>32</v>
      </c>
      <c r="G57" s="161"/>
      <c r="H57" s="151">
        <f>IF(AND(F57=0,G57=0),"diskval.",IF(AND(F57&gt;0,G57&gt;0),MIN(F57:G57),IF(F57&gt;0,F57,G57)))</f>
        <v>32</v>
      </c>
      <c r="I57">
        <f>IF(F57+G57=0,1000,H57+((IF(F57&gt;0,F57,100)+IF(G57&gt;0,G57,100))/100000))</f>
        <v>32.00132</v>
      </c>
      <c r="K57" s="9"/>
      <c r="M57" s="297" t="str">
        <f>přihlášky!$C$13</f>
        <v>ÚO Prachatice</v>
      </c>
      <c r="N57" s="298"/>
      <c r="O57" s="298"/>
      <c r="P57" s="298"/>
      <c r="Q57" s="299"/>
    </row>
    <row r="58" spans="1:19" ht="14.4" thickBot="1" x14ac:dyDescent="0.3">
      <c r="A58" s="36">
        <f>RANK(I58,$I$3:$I$72,1)</f>
        <v>56</v>
      </c>
      <c r="C58" s="148">
        <v>49</v>
      </c>
      <c r="D58" s="157" t="str">
        <f>IF(přihlášky!$F$101="X",přihlášky!$E$101,přihlášky!$H$101)</f>
        <v>Vozandych Petr</v>
      </c>
      <c r="E58" s="110" t="str">
        <f>Startovky!E55</f>
        <v>ÚO Prachatice</v>
      </c>
      <c r="F58" s="3">
        <v>36.53</v>
      </c>
      <c r="G58" s="161">
        <v>32.19</v>
      </c>
      <c r="H58" s="151">
        <f>IF(AND(F58=0,G58=0),"diskval.",IF(AND(F58&gt;0,G58&gt;0),MIN(F58:G58),IF(F58&gt;0,F58,G58)))</f>
        <v>32.19</v>
      </c>
      <c r="I58">
        <f>IF(F58+G58=0,1000,H58+((IF(F58&gt;0,F58,100)+IF(G58&gt;0,G58,100))/100000))</f>
        <v>32.190687199999999</v>
      </c>
      <c r="J58" s="294">
        <v>7</v>
      </c>
      <c r="K58" s="36">
        <v>21</v>
      </c>
      <c r="M58" s="254">
        <v>21</v>
      </c>
      <c r="N58" s="258" t="s">
        <v>100</v>
      </c>
      <c r="O58" s="109" t="s">
        <v>57</v>
      </c>
      <c r="P58" s="82">
        <v>19.579999999999998</v>
      </c>
      <c r="Q58" s="160"/>
      <c r="R58" s="257">
        <v>19.579999999999998</v>
      </c>
    </row>
    <row r="59" spans="1:19" ht="14.4" thickBot="1" x14ac:dyDescent="0.3">
      <c r="A59" s="36">
        <f>RANK(I59,$I$3:$I$72,1)</f>
        <v>57</v>
      </c>
      <c r="C59" s="148">
        <v>57</v>
      </c>
      <c r="D59" s="157" t="str">
        <f>IF(přihlášky!$F$25="X",přihlášky!$E$25,přihlášky!$H$25)</f>
        <v>Marek Jakub (jednotlivci)</v>
      </c>
      <c r="E59" s="110" t="str">
        <f>Startovky!E63</f>
        <v>ÚO Český Krumlov</v>
      </c>
      <c r="F59" s="3">
        <v>32.51</v>
      </c>
      <c r="G59" s="161">
        <v>42.16</v>
      </c>
      <c r="H59" s="151">
        <f>IF(AND(F59=0,G59=0),"diskval.",IF(AND(F59&gt;0,G59&gt;0),MIN(F59:G59),IF(F59&gt;0,F59,G59)))</f>
        <v>32.51</v>
      </c>
      <c r="I59">
        <f>IF(F59+G59=0,1000,H59+((IF(F59&gt;0,F59,100)+IF(G59&gt;0,G59,100))/100000))</f>
        <v>32.510746699999999</v>
      </c>
      <c r="J59" s="295"/>
      <c r="K59" s="37">
        <v>36</v>
      </c>
      <c r="M59" s="253">
        <v>56</v>
      </c>
      <c r="N59" s="89" t="s">
        <v>53</v>
      </c>
      <c r="O59" s="110" t="s">
        <v>57</v>
      </c>
      <c r="P59" s="3">
        <v>23.48</v>
      </c>
      <c r="Q59" s="161">
        <v>22.97</v>
      </c>
      <c r="R59" s="84">
        <v>22.97</v>
      </c>
    </row>
    <row r="60" spans="1:19" ht="14.4" thickBot="1" x14ac:dyDescent="0.3">
      <c r="A60" s="36">
        <f>RANK(I60,$I$3:$I$72,1)</f>
        <v>58</v>
      </c>
      <c r="C60" s="148">
        <v>58</v>
      </c>
      <c r="D60" s="157" t="str">
        <f>IF(přihlášky!$F$38="X",přihlášky!$E$38,přihlášky!$H$38)</f>
        <v>Baránek Václav (100m jednotlivci)</v>
      </c>
      <c r="E60" s="110" t="str">
        <f>Startovky!E64</f>
        <v>ÚO Tábor</v>
      </c>
      <c r="F60" s="3">
        <v>35.130000000000003</v>
      </c>
      <c r="G60" s="161">
        <v>33.130000000000003</v>
      </c>
      <c r="H60" s="151">
        <f>IF(AND(F60=0,G60=0),"diskval.",IF(AND(F60&gt;0,G60&gt;0),MIN(F60:G60),IF(F60&gt;0,F60,G60)))</f>
        <v>33.130000000000003</v>
      </c>
      <c r="I60">
        <f>IF(F60+G60=0,1000,H60+((IF(F60&gt;0,F60,100)+IF(G60&gt;0,G60,100))/100000))</f>
        <v>33.1306826</v>
      </c>
      <c r="J60" s="295"/>
      <c r="K60" s="37">
        <v>38</v>
      </c>
      <c r="M60" s="253">
        <v>7</v>
      </c>
      <c r="N60" s="89" t="s">
        <v>54</v>
      </c>
      <c r="O60" s="110" t="s">
        <v>57</v>
      </c>
      <c r="P60" s="3">
        <v>23.26</v>
      </c>
      <c r="Q60" s="161">
        <v>23.86</v>
      </c>
      <c r="R60" s="84">
        <v>23.26</v>
      </c>
    </row>
    <row r="61" spans="1:19" ht="14.4" thickBot="1" x14ac:dyDescent="0.3">
      <c r="A61" s="36">
        <f>RANK(I61,$I$3:$I$72,1)</f>
        <v>59</v>
      </c>
      <c r="C61" s="148">
        <v>46</v>
      </c>
      <c r="D61" s="157" t="str">
        <f>IF(přihlášky!$F$62="X",přihlášky!$E$62,přihlášky!$H$62)</f>
        <v>Míchal Martin</v>
      </c>
      <c r="E61" s="110" t="str">
        <f>Startovky!E52</f>
        <v>ÚO České Budějovice</v>
      </c>
      <c r="F61" s="3">
        <v>34.49</v>
      </c>
      <c r="G61" s="161">
        <v>33.299999999999997</v>
      </c>
      <c r="H61" s="151">
        <f>IF(AND(F61=0,G61=0),"diskval.",IF(AND(F61&gt;0,G61&gt;0),MIN(F61:G61),IF(F61&gt;0,F61,G61)))</f>
        <v>33.299999999999997</v>
      </c>
      <c r="I61">
        <f>IF(F61+G61=0,1000,H61+((IF(F61&gt;0,F61,100)+IF(G61&gt;0,G61,100))/100000))</f>
        <v>33.300677899999997</v>
      </c>
      <c r="J61" s="295"/>
      <c r="K61" s="37">
        <v>45</v>
      </c>
      <c r="M61" s="253">
        <v>14</v>
      </c>
      <c r="N61" s="89" t="s">
        <v>99</v>
      </c>
      <c r="O61" s="110" t="s">
        <v>57</v>
      </c>
      <c r="P61" s="3">
        <v>27.53</v>
      </c>
      <c r="Q61" s="161">
        <v>25.04</v>
      </c>
      <c r="R61" s="84">
        <v>25.04</v>
      </c>
    </row>
    <row r="62" spans="1:19" ht="14.4" thickBot="1" x14ac:dyDescent="0.3">
      <c r="A62" s="36">
        <f>RANK(I62,$I$3:$I$72,1)</f>
        <v>60</v>
      </c>
      <c r="C62" s="148">
        <v>42</v>
      </c>
      <c r="D62" s="157" t="str">
        <f>IF(přihlášky!$F$100="X",přihlášky!$E$100,přihlášky!$H$100)</f>
        <v>Nestartuje</v>
      </c>
      <c r="E62" s="110" t="str">
        <f>Startovky!E48</f>
        <v>ÚO Prachatice</v>
      </c>
      <c r="F62" s="3"/>
      <c r="G62" s="161"/>
      <c r="H62" s="151" t="str">
        <f>IF(AND(F62=0,G62=0),"diskval.",IF(AND(F62&gt;0,G62&gt;0),MIN(F62:G62),IF(F62&gt;0,F62,G62)))</f>
        <v>diskval.</v>
      </c>
      <c r="I62">
        <f>IF(F62+G62=0,1000,H62+((IF(F62&gt;0,F62,100)+IF(G62&gt;0,G62,100))/100000))</f>
        <v>1000</v>
      </c>
      <c r="J62" s="295"/>
      <c r="K62" s="37">
        <v>46</v>
      </c>
      <c r="M62" s="253">
        <v>28</v>
      </c>
      <c r="N62" s="89" t="s">
        <v>101</v>
      </c>
      <c r="O62" s="110" t="s">
        <v>57</v>
      </c>
      <c r="P62" s="3">
        <v>29.62</v>
      </c>
      <c r="Q62" s="161">
        <v>26.62</v>
      </c>
      <c r="R62" s="84">
        <v>26.62</v>
      </c>
    </row>
    <row r="63" spans="1:19" ht="14.4" thickBot="1" x14ac:dyDescent="0.3">
      <c r="A63" s="36">
        <f>RANK(I63,$I$3:$I$72,1)</f>
        <v>60</v>
      </c>
      <c r="C63" s="148">
        <v>44</v>
      </c>
      <c r="D63" s="157" t="str">
        <f>IF(přihlášky!$F$36="X",přihlášky!$E$36,přihlášky!$H$36)</f>
        <v>Nestartuje</v>
      </c>
      <c r="E63" s="110" t="str">
        <f>Startovky!E50</f>
        <v>ÚO Tábor</v>
      </c>
      <c r="F63" s="3"/>
      <c r="G63" s="161"/>
      <c r="H63" s="151" t="str">
        <f>IF(AND(F63=0,G63=0),"diskval.",IF(AND(F63&gt;0,G63&gt;0),MIN(F63:G63),IF(F63&gt;0,F63,G63)))</f>
        <v>diskval.</v>
      </c>
      <c r="I63">
        <f>IF(F63+G63=0,1000,H63+((IF(F63&gt;0,F63,100)+IF(G63&gt;0,G63,100))/100000))</f>
        <v>1000</v>
      </c>
      <c r="J63" s="296"/>
      <c r="K63" s="38">
        <v>48</v>
      </c>
      <c r="M63" s="255">
        <v>35</v>
      </c>
      <c r="N63" s="187" t="s">
        <v>102</v>
      </c>
      <c r="O63" s="111" t="s">
        <v>57</v>
      </c>
      <c r="P63" s="4">
        <v>28.09</v>
      </c>
      <c r="Q63" s="162">
        <v>26.97</v>
      </c>
      <c r="R63" s="189">
        <v>26.97</v>
      </c>
    </row>
    <row r="64" spans="1:19" ht="14.4" thickBot="1" x14ac:dyDescent="0.3">
      <c r="A64" s="36">
        <f>RANK(I64,$I$3:$I$72,1)</f>
        <v>60</v>
      </c>
      <c r="C64" s="148">
        <v>52</v>
      </c>
      <c r="D64" s="172" t="str">
        <f>IF(přihlášky!$F$50="X",přihlášky!$E$50,přihlášky!$H$50)</f>
        <v>Nestartuje</v>
      </c>
      <c r="E64" s="110" t="str">
        <f>Startovky!E58</f>
        <v>ÚO Písek</v>
      </c>
      <c r="F64" s="3"/>
      <c r="G64" s="161"/>
      <c r="H64" s="151" t="str">
        <f>IF(AND(F64=0,G64=0),"diskval.",IF(AND(F64&gt;0,G64&gt;0),MIN(F64:G64),IF(F64&gt;0,F64,G64)))</f>
        <v>diskval.</v>
      </c>
      <c r="I64">
        <f>IF(F64+G64=0,1000,H64+((IF(F64&gt;0,F64,100)+IF(G64&gt;0,G64,100))/100000))</f>
        <v>1000</v>
      </c>
      <c r="J64" s="13" t="s">
        <v>26</v>
      </c>
      <c r="K64" s="92">
        <f>RANK(T16,T10:T16,1)</f>
        <v>6</v>
      </c>
      <c r="R64" s="85">
        <f>SUM(R58:R63)</f>
        <v>144.44</v>
      </c>
      <c r="S64" s="50" t="s">
        <v>34</v>
      </c>
    </row>
    <row r="65" spans="1:19" ht="14.4" thickBot="1" x14ac:dyDescent="0.3">
      <c r="A65" s="36">
        <f>RANK(I65,$I$3:$I$72,1)</f>
        <v>60</v>
      </c>
      <c r="C65" s="148">
        <v>59</v>
      </c>
      <c r="D65" s="157" t="str">
        <f>IF(přihlášky!$F$51="X",přihlášky!$E$51,přihlášky!$H$51)</f>
        <v>Nestartuje</v>
      </c>
      <c r="E65" s="110" t="str">
        <f>Startovky!E65</f>
        <v>ÚO Písek</v>
      </c>
      <c r="F65" s="3"/>
      <c r="G65" s="161"/>
      <c r="H65" s="151" t="str">
        <f>IF(AND(F65=0,G65=0),"diskval.",IF(AND(F65&gt;0,G65&gt;0),MIN(F65:G65),IF(F65&gt;0,F65,G65)))</f>
        <v>diskval.</v>
      </c>
      <c r="I65">
        <f>IF(F65+G65=0,1000,H65+((IF(F65&gt;0,F65,100)+IF(G65&gt;0,G65,100))/100000))</f>
        <v>1000</v>
      </c>
      <c r="M65" s="305" t="s">
        <v>43</v>
      </c>
      <c r="N65" s="306"/>
      <c r="O65" s="306"/>
      <c r="P65" s="306"/>
      <c r="Q65" s="306"/>
      <c r="R65" s="306"/>
      <c r="S65" s="306"/>
    </row>
    <row r="66" spans="1:19" ht="12.75" customHeight="1" thickBot="1" x14ac:dyDescent="0.3">
      <c r="A66" s="36">
        <f>RANK(I66,$I$3:$I$72,1)</f>
        <v>60</v>
      </c>
      <c r="C66" s="148">
        <v>60</v>
      </c>
      <c r="D66" s="157" t="str">
        <f>IF(přihlášky!$F$64="X",přihlášky!$E$64,přihlášky!$H$64)</f>
        <v>Nestartuje</v>
      </c>
      <c r="E66" s="110" t="str">
        <f>Startovky!E66</f>
        <v>ÚO České Budějovice</v>
      </c>
      <c r="F66" s="3"/>
      <c r="G66" s="161"/>
      <c r="H66" s="151" t="str">
        <f>IF(AND(F66=0,G66=0),"diskval.",IF(AND(F66&gt;0,G66&gt;0),MIN(F66:G66),IF(F66&gt;0,F66,G66)))</f>
        <v>diskval.</v>
      </c>
      <c r="I66">
        <f>IF(F66+G66=0,1000,H66+((IF(F66&gt;0,F66,100)+IF(G66&gt;0,G66,100))/100000))</f>
        <v>1000</v>
      </c>
      <c r="M66" s="306"/>
      <c r="N66" s="306"/>
      <c r="O66" s="306"/>
      <c r="P66" s="306"/>
      <c r="Q66" s="306"/>
      <c r="R66" s="306"/>
      <c r="S66" s="306"/>
    </row>
    <row r="67" spans="1:19" ht="14.4" thickBot="1" x14ac:dyDescent="0.3">
      <c r="A67" s="36">
        <f>RANK(I67,$I$3:$I$72,1)</f>
        <v>60</v>
      </c>
      <c r="C67" s="148">
        <v>63</v>
      </c>
      <c r="D67" s="157" t="str">
        <f>IF(přihlášky!$F$103="X",přihlášky!$E$103,přihlášky!$H$103)</f>
        <v>Nestartuje</v>
      </c>
      <c r="E67" s="110" t="str">
        <f>Startovky!E69</f>
        <v>ÚO Prachatice</v>
      </c>
      <c r="F67" s="3"/>
      <c r="G67" s="161"/>
      <c r="H67" s="151" t="str">
        <f>IF(AND(F67=0,G67=0),"diskval.",IF(AND(F67&gt;0,G67&gt;0),MIN(F67:G67),IF(F67&gt;0,F67,G67)))</f>
        <v>diskval.</v>
      </c>
      <c r="I67">
        <f>IF(F67+G67=0,1000,H67+((IF(F67&gt;0,F67,100)+IF(G67&gt;0,G67,100))/100000))</f>
        <v>1000</v>
      </c>
      <c r="M67" s="306"/>
      <c r="N67" s="306"/>
      <c r="O67" s="306"/>
      <c r="P67" s="306"/>
      <c r="Q67" s="306"/>
      <c r="R67" s="306"/>
      <c r="S67" s="306"/>
    </row>
    <row r="68" spans="1:19" ht="14.4" thickBot="1" x14ac:dyDescent="0.3">
      <c r="A68" s="36">
        <f>RANK(I68,$I$3:$I$72,1)</f>
        <v>60</v>
      </c>
      <c r="C68" s="148">
        <v>64</v>
      </c>
      <c r="D68" s="157" t="str">
        <f>IF(přihlášky!$F$26="X",přihlášky!$E$26,přihlášky!$H$26)</f>
        <v>Nestartuje</v>
      </c>
      <c r="E68" s="110" t="str">
        <f>Startovky!E70</f>
        <v>ÚO Strakonice</v>
      </c>
      <c r="F68" s="3"/>
      <c r="G68" s="161"/>
      <c r="H68" s="151" t="str">
        <f>IF(AND(F68=0,G68=0),"diskval.",IF(AND(F68&gt;0,G68&gt;0),MIN(F68:G68),IF(F68&gt;0,F68,G68)))</f>
        <v>diskval.</v>
      </c>
      <c r="I68">
        <f>IF(F68+G68=0,1000,H68+((IF(F68&gt;0,F68,100)+IF(G68&gt;0,G68,100))/100000))</f>
        <v>1000</v>
      </c>
      <c r="M68" s="306"/>
      <c r="N68" s="306"/>
      <c r="O68" s="306"/>
      <c r="P68" s="306"/>
      <c r="Q68" s="306"/>
      <c r="R68" s="306"/>
      <c r="S68" s="306"/>
    </row>
    <row r="69" spans="1:19" ht="14.4" thickBot="1" x14ac:dyDescent="0.3">
      <c r="A69" s="36">
        <f>RANK(I69,$I$3:$I$72,1)</f>
        <v>60</v>
      </c>
      <c r="C69" s="148">
        <v>65</v>
      </c>
      <c r="D69" s="157" t="str">
        <f>IF(přihlášky!$F$39="X",přihlášky!$E$39,přihlášky!$H$39)</f>
        <v>Nestartuje</v>
      </c>
      <c r="E69" s="110" t="str">
        <f>Startovky!E71</f>
        <v>ÚO Tábor</v>
      </c>
      <c r="F69" s="3"/>
      <c r="G69" s="161"/>
      <c r="H69" s="151" t="str">
        <f>IF(AND(F69=0,G69=0),"diskval.",IF(AND(F69&gt;0,G69&gt;0),MIN(F69:G69),IF(F69&gt;0,F69,G69)))</f>
        <v>diskval.</v>
      </c>
      <c r="I69">
        <f>IF(F69+G69=0,1000,H69+((IF(F69&gt;0,F69,100)+IF(G69&gt;0,G69,100))/100000))</f>
        <v>1000</v>
      </c>
      <c r="M69" s="306"/>
      <c r="N69" s="306"/>
      <c r="O69" s="306"/>
      <c r="P69" s="306"/>
      <c r="Q69" s="306"/>
      <c r="R69" s="306"/>
      <c r="S69" s="306"/>
    </row>
    <row r="70" spans="1:19" ht="14.4" thickBot="1" x14ac:dyDescent="0.3">
      <c r="A70" s="36">
        <f>RANK(I70,$I$3:$I$72,1)</f>
        <v>60</v>
      </c>
      <c r="C70" s="148">
        <v>66</v>
      </c>
      <c r="D70" s="157" t="str">
        <f>IF(přihlášky!$F$52="X",přihlášky!$E$52,přihlášky!$H$52)</f>
        <v>Nestartuje</v>
      </c>
      <c r="E70" s="110" t="str">
        <f>Startovky!E72</f>
        <v>ÚO Písek</v>
      </c>
      <c r="F70" s="3"/>
      <c r="G70" s="161"/>
      <c r="H70" s="151" t="str">
        <f>IF(AND(F70=0,G70=0),"diskval.",IF(AND(F70&gt;0,G70&gt;0),MIN(F70:G70),IF(F70&gt;0,F70,G70)))</f>
        <v>diskval.</v>
      </c>
      <c r="I70">
        <f>IF(F70+G70=0,1000,H70+((IF(F70&gt;0,F70,100)+IF(G70&gt;0,G70,100))/100000))</f>
        <v>1000</v>
      </c>
      <c r="M70" s="306"/>
      <c r="N70" s="306"/>
      <c r="O70" s="306"/>
      <c r="P70" s="306"/>
      <c r="Q70" s="306"/>
      <c r="R70" s="306"/>
      <c r="S70" s="306"/>
    </row>
    <row r="71" spans="1:19" ht="14.4" thickBot="1" x14ac:dyDescent="0.3">
      <c r="A71" s="36">
        <f>RANK(I71,$I$3:$I$72,1)</f>
        <v>60</v>
      </c>
      <c r="C71" s="148">
        <v>67</v>
      </c>
      <c r="D71" s="157" t="str">
        <f>IF(přihlášky!$F$65="X",přihlášky!$E$65,přihlášky!$H$65)</f>
        <v>Nestartuje</v>
      </c>
      <c r="E71" s="110" t="str">
        <f>Startovky!E73</f>
        <v>ÚO České Budějovice</v>
      </c>
      <c r="F71" s="3"/>
      <c r="G71" s="161"/>
      <c r="H71" s="151" t="str">
        <f>IF(AND(F71=0,G71=0),"diskval.",IF(AND(F71&gt;0,G71&gt;0),MIN(F71:G71),IF(F71&gt;0,F71,G71)))</f>
        <v>diskval.</v>
      </c>
      <c r="I71">
        <f>IF(F71+G71=0,1000,H71+((IF(F71&gt;0,F71,100)+IF(G71&gt;0,G71,100))/100000))</f>
        <v>1000</v>
      </c>
      <c r="M71" s="306"/>
      <c r="N71" s="306"/>
      <c r="O71" s="306"/>
      <c r="P71" s="306"/>
      <c r="Q71" s="306"/>
      <c r="R71" s="306"/>
      <c r="S71" s="306"/>
    </row>
    <row r="72" spans="1:19" ht="14.4" thickBot="1" x14ac:dyDescent="0.3">
      <c r="A72" s="36">
        <f>RANK(I72,$I$3:$I$72,1)</f>
        <v>60</v>
      </c>
      <c r="C72" s="149">
        <v>69</v>
      </c>
      <c r="D72" s="66" t="str">
        <f>IF(přihlášky!$F$91="X",přihlášky!$E$91,přihlášky!$H$91)</f>
        <v>Nestartuje</v>
      </c>
      <c r="E72" s="111" t="str">
        <f>Startovky!E75</f>
        <v>ÚO Jindřichův Hradec</v>
      </c>
      <c r="F72" s="4"/>
      <c r="G72" s="162"/>
      <c r="H72" s="153" t="str">
        <f>IF(AND(F72=0,G72=0),"diskval.",IF(AND(F72&gt;0,G72&gt;0),MIN(F72:G72),IF(F72&gt;0,F72,G72)))</f>
        <v>diskval.</v>
      </c>
      <c r="I72">
        <f>IF(F72+G72=0,1000,H72+((IF(F72&gt;0,F72,100)+IF(G72&gt;0,G72,100))/100000))</f>
        <v>1000</v>
      </c>
      <c r="M72" s="306"/>
      <c r="N72" s="306"/>
      <c r="O72" s="306"/>
      <c r="P72" s="306"/>
      <c r="Q72" s="306"/>
      <c r="R72" s="306"/>
      <c r="S72" s="306"/>
    </row>
  </sheetData>
  <sortState ref="A3:I72">
    <sortCondition ref="I3"/>
  </sortState>
  <mergeCells count="17">
    <mergeCell ref="M65:S72"/>
    <mergeCell ref="M21:Q21"/>
    <mergeCell ref="M30:Q30"/>
    <mergeCell ref="M39:Q39"/>
    <mergeCell ref="M48:Q48"/>
    <mergeCell ref="J58:J63"/>
    <mergeCell ref="M12:Q12"/>
    <mergeCell ref="C1:H1"/>
    <mergeCell ref="P2:Q2"/>
    <mergeCell ref="M57:Q57"/>
    <mergeCell ref="M3:Q3"/>
    <mergeCell ref="J4:J9"/>
    <mergeCell ref="J13:J18"/>
    <mergeCell ref="J22:J27"/>
    <mergeCell ref="J31:J36"/>
    <mergeCell ref="J40:J45"/>
    <mergeCell ref="J49:J54"/>
  </mergeCells>
  <pageMargins left="0.23622047244094491" right="0.23622047244094491" top="0.74803149606299213" bottom="0.74803149606299213" header="0.31496062992125984" footer="0.31496062992125984"/>
  <pageSetup paperSize="9" scale="96" orientation="portrait" r:id="rId1"/>
  <rowBreaks count="2" manualBreakCount="2">
    <brk id="37" max="7" man="1"/>
    <brk id="37" min="9" max="18" man="1"/>
  </rowBreaks>
  <colBreaks count="2" manualBreakCount="2">
    <brk id="8" max="87" man="1"/>
    <brk id="9" max="8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2"/>
  <sheetViews>
    <sheetView view="pageBreakPreview" zoomScaleNormal="100" zoomScaleSheetLayoutView="100" workbookViewId="0">
      <selection activeCell="E9" sqref="E9"/>
    </sheetView>
  </sheetViews>
  <sheetFormatPr defaultColWidth="9.109375" defaultRowHeight="13.2" x14ac:dyDescent="0.25"/>
  <cols>
    <col min="1" max="1" width="9.109375" style="51"/>
    <col min="2" max="2" width="0.88671875" style="51" customWidth="1"/>
    <col min="3" max="3" width="6.44140625" style="51" customWidth="1"/>
    <col min="4" max="4" width="31.5546875" style="51" customWidth="1"/>
    <col min="5" max="5" width="19.5546875" style="51" customWidth="1"/>
    <col min="6" max="7" width="9.109375" style="51"/>
    <col min="8" max="8" width="9.88671875" style="51" customWidth="1"/>
    <col min="9" max="9" width="7.6640625" style="51" customWidth="1"/>
    <col min="10" max="10" width="12" style="51" bestFit="1" customWidth="1"/>
    <col min="11" max="11" width="9.109375" style="51"/>
    <col min="12" max="12" width="0.88671875" style="51" customWidth="1"/>
    <col min="13" max="13" width="9.109375" style="51"/>
    <col min="14" max="14" width="18.44140625" style="51" customWidth="1"/>
    <col min="15" max="15" width="15.44140625" style="51" customWidth="1"/>
    <col min="16" max="17" width="9.109375" style="51"/>
    <col min="18" max="18" width="9.88671875" style="51" customWidth="1"/>
    <col min="19" max="19" width="11" style="51" customWidth="1"/>
    <col min="20" max="20" width="9.109375" style="51" customWidth="1"/>
    <col min="21" max="16384" width="9.109375" style="51"/>
  </cols>
  <sheetData>
    <row r="1" spans="1:22" ht="21.6" thickBot="1" x14ac:dyDescent="0.3">
      <c r="A1"/>
      <c r="B1"/>
      <c r="C1" s="300" t="s">
        <v>23</v>
      </c>
      <c r="D1" s="301"/>
      <c r="E1" s="301"/>
      <c r="F1" s="301"/>
      <c r="G1" s="301"/>
      <c r="H1" s="302"/>
      <c r="I1"/>
      <c r="J1"/>
      <c r="K1"/>
      <c r="L1"/>
      <c r="M1"/>
      <c r="N1"/>
      <c r="O1"/>
      <c r="P1"/>
      <c r="Q1"/>
      <c r="R1"/>
      <c r="S1"/>
    </row>
    <row r="2" spans="1:22" ht="39" customHeight="1" thickBot="1" x14ac:dyDescent="0.3">
      <c r="A2" s="20" t="s">
        <v>1</v>
      </c>
      <c r="B2"/>
      <c r="C2" s="5" t="s">
        <v>10</v>
      </c>
      <c r="D2" s="5" t="s">
        <v>0</v>
      </c>
      <c r="E2" s="154" t="s">
        <v>2</v>
      </c>
      <c r="F2" s="155" t="s">
        <v>6</v>
      </c>
      <c r="G2" s="5" t="s">
        <v>7</v>
      </c>
      <c r="H2" s="16" t="s">
        <v>8</v>
      </c>
      <c r="I2" s="180" t="s">
        <v>64</v>
      </c>
      <c r="J2"/>
      <c r="K2"/>
      <c r="L2"/>
      <c r="M2"/>
      <c r="N2"/>
      <c r="O2"/>
      <c r="P2" s="303"/>
      <c r="Q2" s="303"/>
      <c r="R2"/>
      <c r="S2"/>
    </row>
    <row r="3" spans="1:22" ht="14.4" thickBot="1" x14ac:dyDescent="0.3">
      <c r="A3" s="36">
        <f>RANK(I3,$I$3:$I$72,1)</f>
        <v>2</v>
      </c>
      <c r="B3"/>
      <c r="C3" s="7">
        <v>16</v>
      </c>
      <c r="D3" s="141" t="str">
        <f>IF(přihlášky!$G$32="X",přihlášky!$E$32,přihlášky!$H$32)</f>
        <v>Knotek Radim</v>
      </c>
      <c r="E3" s="109" t="str">
        <f>Startovky!E19</f>
        <v>ÚO Tábor</v>
      </c>
      <c r="F3" s="82">
        <v>17.48</v>
      </c>
      <c r="G3" s="88"/>
      <c r="H3" s="83">
        <f>IF(AND(F3=0,G3=0),"diskval.",IF(AND(F3&gt;0,G3&gt;0),MIN(F3:G3),IF(F3&gt;0,F3,G3)))</f>
        <v>17.48</v>
      </c>
      <c r="I3">
        <f t="shared" ref="I3:I34" si="0">IF(F3+G3=0,1000,H3+((IF(F3&gt;0,F3,100)+IF(G3&gt;0,G3,100))/100000))</f>
        <v>17.481174800000002</v>
      </c>
      <c r="J3"/>
      <c r="K3" s="9"/>
      <c r="L3"/>
      <c r="M3" s="297" t="str">
        <f>přihlášky!$C$7</f>
        <v>ÚO Český Krumlov</v>
      </c>
      <c r="N3" s="298"/>
      <c r="O3" s="298"/>
      <c r="P3" s="298"/>
      <c r="Q3" s="299"/>
      <c r="R3"/>
      <c r="S3"/>
    </row>
    <row r="4" spans="1:22" ht="12.75" customHeight="1" x14ac:dyDescent="0.25">
      <c r="A4" s="37">
        <f>RANK(I4,$I$3:$I$72,1)</f>
        <v>1</v>
      </c>
      <c r="B4"/>
      <c r="C4" s="148">
        <v>33</v>
      </c>
      <c r="D4" s="156" t="str">
        <f>IF(přihlášky!$G$73="X",přihlášky!$E$73,přihlášky!$H$73)</f>
        <v>Pěnča Ivan</v>
      </c>
      <c r="E4" s="110" t="str">
        <f>Startovky!E36</f>
        <v>ÚO Strakonice</v>
      </c>
      <c r="F4" s="3">
        <v>18.23</v>
      </c>
      <c r="G4" s="86">
        <v>17.48</v>
      </c>
      <c r="H4" s="84">
        <f>IF(AND(F4=0,G4=0),"diskval.",IF(AND(F4&gt;0,G4&gt;0),MIN(F4:G4),IF(F4&gt;0,F4,G4)))</f>
        <v>17.48</v>
      </c>
      <c r="I4">
        <f t="shared" si="0"/>
        <v>17.480357099999999</v>
      </c>
      <c r="J4" s="294">
        <v>1</v>
      </c>
      <c r="K4" s="36">
        <v>15</v>
      </c>
      <c r="L4"/>
      <c r="M4" s="36">
        <v>1</v>
      </c>
      <c r="N4" s="186" t="s">
        <v>87</v>
      </c>
      <c r="O4" s="109" t="s">
        <v>58</v>
      </c>
      <c r="P4" s="82">
        <v>20.55</v>
      </c>
      <c r="Q4" s="88">
        <v>19.32</v>
      </c>
      <c r="R4" s="83">
        <v>19.32</v>
      </c>
      <c r="S4"/>
    </row>
    <row r="5" spans="1:22" ht="12.75" customHeight="1" x14ac:dyDescent="0.25">
      <c r="A5" s="37">
        <f>RANK(I5,$I$3:$I$72,1)</f>
        <v>3</v>
      </c>
      <c r="B5"/>
      <c r="C5" s="148">
        <v>53</v>
      </c>
      <c r="D5" s="157" t="str">
        <f>IF(přihlášky!$G$63="X",přihlášky!$E$63,přihlášky!$H$63)</f>
        <v>Völfel David</v>
      </c>
      <c r="E5" s="110" t="str">
        <f>Startovky!E59</f>
        <v>ÚO České Budějovice</v>
      </c>
      <c r="F5" s="3">
        <v>18.02</v>
      </c>
      <c r="G5" s="86">
        <v>17.61</v>
      </c>
      <c r="H5" s="84">
        <f>IF(AND(F5=0,G5=0),"diskval.",IF(AND(F5&gt;0,G5&gt;0),MIN(F5:G5),IF(F5&gt;0,F5,G5)))</f>
        <v>17.61</v>
      </c>
      <c r="I5">
        <f t="shared" si="0"/>
        <v>17.610356299999999</v>
      </c>
      <c r="J5" s="295"/>
      <c r="K5" s="37">
        <v>26</v>
      </c>
      <c r="L5"/>
      <c r="M5" s="37">
        <v>22</v>
      </c>
      <c r="N5" s="89" t="s">
        <v>82</v>
      </c>
      <c r="O5" s="110" t="s">
        <v>58</v>
      </c>
      <c r="P5" s="3">
        <v>20.71</v>
      </c>
      <c r="Q5" s="86">
        <v>20.350000000000001</v>
      </c>
      <c r="R5" s="84">
        <v>20.350000000000001</v>
      </c>
      <c r="S5"/>
    </row>
    <row r="6" spans="1:22" ht="12.75" customHeight="1" x14ac:dyDescent="0.25">
      <c r="A6" s="37">
        <f>RANK(I6,$I$3:$I$72,1)</f>
        <v>4</v>
      </c>
      <c r="B6"/>
      <c r="C6" s="148">
        <v>25</v>
      </c>
      <c r="D6" s="156" t="str">
        <f>IF(přihlášky!$G$59="X",přihlášky!$E$59,přihlášky!$H$59)</f>
        <v>Hájek David</v>
      </c>
      <c r="E6" s="110" t="str">
        <f>Startovky!E28</f>
        <v>ÚO České Budějovice</v>
      </c>
      <c r="F6" s="3">
        <v>19.68</v>
      </c>
      <c r="G6" s="86">
        <v>17.68</v>
      </c>
      <c r="H6" s="84">
        <f>IF(AND(F6=0,G6=0),"diskval.",IF(AND(F6&gt;0,G6&gt;0),MIN(F6:G6),IF(F6&gt;0,F6,G6)))</f>
        <v>17.68</v>
      </c>
      <c r="I6">
        <f t="shared" si="0"/>
        <v>17.680373599999999</v>
      </c>
      <c r="J6" s="295"/>
      <c r="K6" s="37">
        <v>27</v>
      </c>
      <c r="L6"/>
      <c r="M6" s="37">
        <v>15</v>
      </c>
      <c r="N6" s="91" t="s">
        <v>89</v>
      </c>
      <c r="O6" s="110" t="s">
        <v>58</v>
      </c>
      <c r="P6" s="3">
        <v>20.6</v>
      </c>
      <c r="Q6" s="86">
        <v>21.02</v>
      </c>
      <c r="R6" s="84">
        <v>20.6</v>
      </c>
      <c r="S6"/>
    </row>
    <row r="7" spans="1:22" ht="12.75" customHeight="1" x14ac:dyDescent="0.25">
      <c r="A7" s="37">
        <f>RANK(I7,$I$3:$I$72,1)</f>
        <v>5</v>
      </c>
      <c r="B7"/>
      <c r="C7" s="148">
        <v>60</v>
      </c>
      <c r="D7" s="157" t="str">
        <f>IF(přihlášky!$G$64="X",přihlášky!$E$64,přihlášky!$H$64)</f>
        <v>Nýdl Jakub</v>
      </c>
      <c r="E7" s="110" t="str">
        <f>Startovky!E66</f>
        <v>ÚO České Budějovice</v>
      </c>
      <c r="F7" s="3">
        <v>18.47</v>
      </c>
      <c r="G7" s="86">
        <v>18.12</v>
      </c>
      <c r="H7" s="84">
        <f>IF(AND(F7=0,G7=0),"diskval.",IF(AND(F7&gt;0,G7&gt;0),MIN(F7:G7),IF(F7&gt;0,F7,G7)))</f>
        <v>18.12</v>
      </c>
      <c r="I7">
        <f t="shared" si="0"/>
        <v>18.120365899999999</v>
      </c>
      <c r="J7" s="295"/>
      <c r="K7" s="37">
        <v>32</v>
      </c>
      <c r="L7"/>
      <c r="M7" s="37">
        <v>36</v>
      </c>
      <c r="N7" s="90" t="s">
        <v>125</v>
      </c>
      <c r="O7" s="110" t="s">
        <v>58</v>
      </c>
      <c r="P7" s="3">
        <v>21.17</v>
      </c>
      <c r="Q7" s="86">
        <v>21.74</v>
      </c>
      <c r="R7" s="84">
        <v>21.17</v>
      </c>
      <c r="S7"/>
    </row>
    <row r="8" spans="1:22" ht="12.75" customHeight="1" x14ac:dyDescent="0.25">
      <c r="A8" s="37">
        <f>RANK(I8,$I$3:$I$72,1)</f>
        <v>6</v>
      </c>
      <c r="B8"/>
      <c r="C8" s="148">
        <v>27</v>
      </c>
      <c r="D8" s="156" t="str">
        <f>IF(přihlášky!$G$85="X",přihlášky!$E$85,přihlášky!$H$85)</f>
        <v>Bašta Vojtěch</v>
      </c>
      <c r="E8" s="110" t="str">
        <f>Startovky!E30</f>
        <v>ÚO Jindřichův Hradec</v>
      </c>
      <c r="F8" s="3">
        <v>18.66</v>
      </c>
      <c r="G8" s="86">
        <v>18.48</v>
      </c>
      <c r="H8" s="84">
        <f>IF(AND(F8=0,G8=0),"diskval.",IF(AND(F8&gt;0,G8&gt;0),MIN(F8:G8),IF(F8&gt;0,F8,G8)))</f>
        <v>18.48</v>
      </c>
      <c r="I8">
        <f t="shared" si="0"/>
        <v>18.480371399999999</v>
      </c>
      <c r="J8" s="295"/>
      <c r="K8" s="37">
        <v>33</v>
      </c>
      <c r="L8"/>
      <c r="M8" s="37">
        <v>43</v>
      </c>
      <c r="N8" s="89" t="s">
        <v>91</v>
      </c>
      <c r="O8" s="110" t="s">
        <v>58</v>
      </c>
      <c r="P8" s="3">
        <v>21.19</v>
      </c>
      <c r="Q8" s="86"/>
      <c r="R8" s="84">
        <v>21.19</v>
      </c>
      <c r="S8"/>
    </row>
    <row r="9" spans="1:22" ht="13.5" customHeight="1" thickBot="1" x14ac:dyDescent="0.3">
      <c r="A9" s="37">
        <f>RANK(I9,$I$3:$I$72,1)</f>
        <v>7</v>
      </c>
      <c r="B9"/>
      <c r="C9" s="148">
        <v>21</v>
      </c>
      <c r="D9" s="156" t="str">
        <f>IF(přihlášky!$G$97="X",přihlášky!$E$97,přihlášky!$H$97)</f>
        <v>Študlar Petr</v>
      </c>
      <c r="E9" s="110" t="str">
        <f>Startovky!E24</f>
        <v>ÚO Prachatice</v>
      </c>
      <c r="F9" s="3">
        <v>19.32</v>
      </c>
      <c r="G9" s="86">
        <v>18.63</v>
      </c>
      <c r="H9" s="84">
        <f>IF(AND(F9=0,G9=0),"diskval.",IF(AND(F9&gt;0,G9&gt;0),MIN(F9:G9),IF(F9&gt;0,F9,G9)))</f>
        <v>18.63</v>
      </c>
      <c r="I9">
        <f t="shared" si="0"/>
        <v>18.6303795</v>
      </c>
      <c r="J9" s="296"/>
      <c r="K9" s="38">
        <v>34</v>
      </c>
      <c r="L9"/>
      <c r="M9" s="38">
        <v>8</v>
      </c>
      <c r="N9" s="187" t="s">
        <v>88</v>
      </c>
      <c r="O9" s="111" t="s">
        <v>58</v>
      </c>
      <c r="P9" s="4">
        <v>21.77</v>
      </c>
      <c r="Q9" s="188">
        <v>21.28</v>
      </c>
      <c r="R9" s="189">
        <v>21.28</v>
      </c>
      <c r="S9"/>
      <c r="T9" s="51" t="s">
        <v>63</v>
      </c>
      <c r="V9"/>
    </row>
    <row r="10" spans="1:22" ht="14.4" thickBot="1" x14ac:dyDescent="0.3">
      <c r="A10" s="37">
        <f>RANK(I10,$I$3:$I$72,1)</f>
        <v>8</v>
      </c>
      <c r="B10"/>
      <c r="C10" s="148">
        <v>24</v>
      </c>
      <c r="D10" s="156" t="str">
        <f>IF(přihlášky!$G$46="X",přihlášky!$E$46,přihlášky!$H$46)</f>
        <v>Jirout Patrik</v>
      </c>
      <c r="E10" s="110" t="str">
        <f>Startovky!E27</f>
        <v>ÚO Písek</v>
      </c>
      <c r="F10" s="3">
        <v>18.98</v>
      </c>
      <c r="G10" s="86">
        <v>18.7</v>
      </c>
      <c r="H10" s="84">
        <f>IF(AND(F10=0,G10=0),"diskval.",IF(AND(F10&gt;0,G10&gt;0),MIN(F10:G10),IF(F10&gt;0,F10,G10)))</f>
        <v>18.7</v>
      </c>
      <c r="I10">
        <f t="shared" si="0"/>
        <v>18.700376800000001</v>
      </c>
      <c r="J10" s="13" t="s">
        <v>26</v>
      </c>
      <c r="K10" s="92">
        <f>RANK(T10,T10:T16,1)</f>
        <v>5</v>
      </c>
      <c r="L10"/>
      <c r="M10"/>
      <c r="N10"/>
      <c r="O10"/>
      <c r="P10"/>
      <c r="Q10"/>
      <c r="R10" s="85">
        <f>SUM(R4:R9)</f>
        <v>123.91</v>
      </c>
      <c r="S10" s="50" t="s">
        <v>34</v>
      </c>
      <c r="T10" s="179">
        <f>R10</f>
        <v>123.91</v>
      </c>
      <c r="U10" s="179"/>
      <c r="V10"/>
    </row>
    <row r="11" spans="1:22" ht="14.4" thickBot="1" x14ac:dyDescent="0.3">
      <c r="A11" s="37">
        <f>RANK(I11,$I$3:$I$72,1)</f>
        <v>9</v>
      </c>
      <c r="B11"/>
      <c r="C11" s="148">
        <v>20</v>
      </c>
      <c r="D11" s="156" t="str">
        <f>IF(přihlášky!$G$84="X",přihlášky!$E$84,přihlášky!$H$84)</f>
        <v>Janů Pavel</v>
      </c>
      <c r="E11" s="110" t="str">
        <f>Startovky!E23</f>
        <v>ÚO Jindřichův Hradec</v>
      </c>
      <c r="F11" s="3">
        <v>18.920000000000002</v>
      </c>
      <c r="G11" s="86">
        <v>18.86</v>
      </c>
      <c r="H11" s="84">
        <f>IF(AND(F11=0,G11=0),"diskval.",IF(AND(F11&gt;0,G11&gt;0),MIN(F11:G11),IF(F11&gt;0,F11,G11)))</f>
        <v>18.86</v>
      </c>
      <c r="I11">
        <f t="shared" si="0"/>
        <v>18.860377799999998</v>
      </c>
      <c r="J11"/>
      <c r="K11"/>
      <c r="L11"/>
      <c r="M11"/>
      <c r="N11"/>
      <c r="O11"/>
      <c r="P11"/>
      <c r="Q11"/>
      <c r="R11"/>
      <c r="S11"/>
      <c r="T11" s="179">
        <f>R19</f>
        <v>119.11</v>
      </c>
      <c r="U11" s="179"/>
      <c r="V11"/>
    </row>
    <row r="12" spans="1:22" ht="14.4" thickBot="1" x14ac:dyDescent="0.3">
      <c r="A12" s="37">
        <f>RANK(I12,$I$3:$I$72,1)</f>
        <v>10</v>
      </c>
      <c r="B12"/>
      <c r="C12" s="148">
        <v>34</v>
      </c>
      <c r="D12" s="156" t="str">
        <f>IF(přihlášky!$G$86="X",přihlášky!$E$86,přihlášky!$H$86)</f>
        <v>Kučera Jan</v>
      </c>
      <c r="E12" s="110" t="str">
        <f>Startovky!E37</f>
        <v>ÚO Jindřichův Hradec</v>
      </c>
      <c r="F12" s="3">
        <v>20.65</v>
      </c>
      <c r="G12" s="86">
        <v>18.86</v>
      </c>
      <c r="H12" s="84">
        <f>IF(AND(F12=0,G12=0),"diskval.",IF(AND(F12&gt;0,G12&gt;0),MIN(F12:G12),IF(F12&gt;0,F12,G12)))</f>
        <v>18.86</v>
      </c>
      <c r="I12">
        <f t="shared" si="0"/>
        <v>18.860395099999998</v>
      </c>
      <c r="J12"/>
      <c r="K12" s="9"/>
      <c r="L12"/>
      <c r="M12" s="297" t="str">
        <f>přihlášky!$C$8</f>
        <v>ÚO Tábor</v>
      </c>
      <c r="N12" s="298"/>
      <c r="O12" s="298"/>
      <c r="P12" s="298"/>
      <c r="Q12" s="299"/>
      <c r="R12"/>
      <c r="S12"/>
      <c r="T12" s="179">
        <f>R28</f>
        <v>120.20999999999998</v>
      </c>
      <c r="U12" s="179"/>
      <c r="V12"/>
    </row>
    <row r="13" spans="1:22" ht="15.75" customHeight="1" x14ac:dyDescent="0.25">
      <c r="A13" s="37">
        <f>RANK(I13,$I$3:$I$72,1)</f>
        <v>11</v>
      </c>
      <c r="B13"/>
      <c r="C13" s="148">
        <v>9</v>
      </c>
      <c r="D13" s="156" t="str">
        <f>IF(přihlášky!$G$31="X",přihlášky!$E$31,přihlášky!$H$31)</f>
        <v>Novák Dominik</v>
      </c>
      <c r="E13" s="110" t="str">
        <f>Startovky!E12</f>
        <v>ÚO Tábor</v>
      </c>
      <c r="F13" s="3"/>
      <c r="G13" s="86">
        <v>18.89</v>
      </c>
      <c r="H13" s="84">
        <f>IF(AND(F13=0,G13=0),"diskval.",IF(AND(F13&gt;0,G13&gt;0),MIN(F13:G13),IF(F13&gt;0,F13,G13)))</f>
        <v>18.89</v>
      </c>
      <c r="I13">
        <f t="shared" si="0"/>
        <v>18.8911889</v>
      </c>
      <c r="J13" s="294">
        <v>2</v>
      </c>
      <c r="K13" s="36">
        <v>2</v>
      </c>
      <c r="L13"/>
      <c r="M13" s="36">
        <v>16</v>
      </c>
      <c r="N13" s="186" t="s">
        <v>118</v>
      </c>
      <c r="O13" s="109" t="s">
        <v>60</v>
      </c>
      <c r="P13" s="82">
        <v>17.48</v>
      </c>
      <c r="Q13" s="88"/>
      <c r="R13" s="83">
        <v>17.48</v>
      </c>
      <c r="S13"/>
      <c r="T13" s="179">
        <f>R37</f>
        <v>111.62</v>
      </c>
      <c r="U13" s="179"/>
      <c r="V13"/>
    </row>
    <row r="14" spans="1:22" ht="15.75" customHeight="1" x14ac:dyDescent="0.25">
      <c r="A14" s="37">
        <f>RANK(I14,$I$3:$I$72,1)</f>
        <v>12</v>
      </c>
      <c r="B14"/>
      <c r="C14" s="148">
        <v>41</v>
      </c>
      <c r="D14" s="157" t="str">
        <f>IF(přihlášky!$G$87="X",přihlášky!$E$87,přihlášky!$H$87)</f>
        <v>Huml Ondřej</v>
      </c>
      <c r="E14" s="110" t="str">
        <f>Startovky!E47</f>
        <v>ÚO Jindřichův Hradec</v>
      </c>
      <c r="F14" s="3">
        <v>19.95</v>
      </c>
      <c r="G14" s="86">
        <v>18.97</v>
      </c>
      <c r="H14" s="84">
        <f>IF(AND(F14=0,G14=0),"diskval.",IF(AND(F14&gt;0,G14&gt;0),MIN(F14:G14),IF(F14&gt;0,F14,G14)))</f>
        <v>18.97</v>
      </c>
      <c r="I14">
        <f t="shared" si="0"/>
        <v>18.9703892</v>
      </c>
      <c r="J14" s="295"/>
      <c r="K14" s="37">
        <v>11</v>
      </c>
      <c r="L14"/>
      <c r="M14" s="37">
        <v>9</v>
      </c>
      <c r="N14" s="89" t="s">
        <v>117</v>
      </c>
      <c r="O14" s="110" t="s">
        <v>60</v>
      </c>
      <c r="P14" s="3"/>
      <c r="Q14" s="86">
        <v>18.89</v>
      </c>
      <c r="R14" s="84">
        <v>18.89</v>
      </c>
      <c r="S14"/>
      <c r="T14" s="179">
        <f>R46</f>
        <v>124.78</v>
      </c>
      <c r="U14" s="179"/>
      <c r="V14"/>
    </row>
    <row r="15" spans="1:22" ht="15.75" customHeight="1" x14ac:dyDescent="0.25">
      <c r="A15" s="37">
        <f>RANK(I15,$I$3:$I$72,1)</f>
        <v>13</v>
      </c>
      <c r="B15"/>
      <c r="C15" s="148">
        <v>31</v>
      </c>
      <c r="D15" s="156" t="str">
        <f>IF(přihlášky!$G$47="X",přihlášky!$E$47,přihlášky!$H$47)</f>
        <v>Píbal Jiří</v>
      </c>
      <c r="E15" s="110" t="str">
        <f>Startovky!E34</f>
        <v>ÚO Písek</v>
      </c>
      <c r="F15" s="3"/>
      <c r="G15" s="86">
        <v>19.100000000000001</v>
      </c>
      <c r="H15" s="84">
        <f>IF(AND(F15=0,G15=0),"diskval.",IF(AND(F15&gt;0,G15&gt;0),MIN(F15:G15),IF(F15&gt;0,F15,G15)))</f>
        <v>19.100000000000001</v>
      </c>
      <c r="I15">
        <f t="shared" si="0"/>
        <v>19.101191</v>
      </c>
      <c r="J15" s="295"/>
      <c r="K15" s="37">
        <v>19</v>
      </c>
      <c r="L15"/>
      <c r="M15" s="37">
        <v>23</v>
      </c>
      <c r="N15" s="89" t="s">
        <v>119</v>
      </c>
      <c r="O15" s="110" t="s">
        <v>60</v>
      </c>
      <c r="P15" s="3">
        <v>21.24</v>
      </c>
      <c r="Q15" s="86">
        <v>19.7</v>
      </c>
      <c r="R15" s="84">
        <v>19.7</v>
      </c>
      <c r="S15"/>
      <c r="T15" s="179">
        <f>R55</f>
        <v>115.16999999999999</v>
      </c>
      <c r="U15" s="179"/>
      <c r="V15"/>
    </row>
    <row r="16" spans="1:22" ht="15.75" customHeight="1" x14ac:dyDescent="0.25">
      <c r="A16" s="37">
        <f>RANK(I16,$I$3:$I$72,1)</f>
        <v>14</v>
      </c>
      <c r="B16"/>
      <c r="C16" s="148">
        <v>11</v>
      </c>
      <c r="D16" s="156" t="str">
        <f>IF(přihlášky!$G$57="X",přihlášky!$E$57,přihlášky!$H$57)</f>
        <v>Ježek Jan</v>
      </c>
      <c r="E16" s="110" t="str">
        <f>Startovky!E14</f>
        <v>ÚO České Budějovice</v>
      </c>
      <c r="F16" s="3">
        <v>20</v>
      </c>
      <c r="G16" s="86">
        <v>19.309999999999999</v>
      </c>
      <c r="H16" s="84">
        <f>IF(AND(F16=0,G16=0),"diskval.",IF(AND(F16&gt;0,G16&gt;0),MIN(F16:G16),IF(F16&gt;0,F16,G16)))</f>
        <v>19.309999999999999</v>
      </c>
      <c r="I16">
        <f t="shared" si="0"/>
        <v>19.310393099999999</v>
      </c>
      <c r="J16" s="295"/>
      <c r="K16" s="37">
        <v>23</v>
      </c>
      <c r="L16"/>
      <c r="M16" s="37">
        <v>2</v>
      </c>
      <c r="N16" s="89" t="s">
        <v>116</v>
      </c>
      <c r="O16" s="110" t="s">
        <v>60</v>
      </c>
      <c r="P16" s="3">
        <v>20.13</v>
      </c>
      <c r="Q16" s="86"/>
      <c r="R16" s="84">
        <v>20.13</v>
      </c>
      <c r="S16"/>
      <c r="T16" s="179">
        <f>R64</f>
        <v>134.07</v>
      </c>
      <c r="U16" s="179"/>
      <c r="V16"/>
    </row>
    <row r="17" spans="1:27" ht="15.75" customHeight="1" x14ac:dyDescent="0.25">
      <c r="A17" s="37">
        <f>RANK(I17,$I$3:$I$72,1)</f>
        <v>15</v>
      </c>
      <c r="B17"/>
      <c r="C17" s="148">
        <v>1</v>
      </c>
      <c r="D17" s="156" t="str">
        <f>IF(přihlášky!$G$17="X",přihlášky!$E$17,přihlášky!H17)</f>
        <v>Čížek David</v>
      </c>
      <c r="E17" s="110" t="str">
        <f>Startovky!E4</f>
        <v>ÚO Český Krumlov</v>
      </c>
      <c r="F17" s="3">
        <v>20.55</v>
      </c>
      <c r="G17" s="86">
        <v>19.32</v>
      </c>
      <c r="H17" s="84">
        <f>IF(AND(F17=0,G17=0),"diskval.",IF(AND(F17&gt;0,G17&gt;0),MIN(F17:G17),IF(F17&gt;0,F17,G17)))</f>
        <v>19.32</v>
      </c>
      <c r="I17">
        <f t="shared" si="0"/>
        <v>19.320398700000002</v>
      </c>
      <c r="J17" s="295"/>
      <c r="K17" s="37">
        <v>30</v>
      </c>
      <c r="L17"/>
      <c r="M17" s="37">
        <v>44</v>
      </c>
      <c r="N17" s="89" t="s">
        <v>122</v>
      </c>
      <c r="O17" s="110" t="s">
        <v>60</v>
      </c>
      <c r="P17" s="3">
        <v>20.96</v>
      </c>
      <c r="Q17" s="86"/>
      <c r="R17" s="84">
        <v>20.96</v>
      </c>
      <c r="S17"/>
    </row>
    <row r="18" spans="1:27" ht="15.75" customHeight="1" thickBot="1" x14ac:dyDescent="0.3">
      <c r="A18" s="37">
        <f>RANK(I18,$I$3:$I$72,1)</f>
        <v>16</v>
      </c>
      <c r="B18"/>
      <c r="C18" s="148">
        <v>32</v>
      </c>
      <c r="D18" s="156" t="str">
        <f>IF(přihlášky!$G$60="X",přihlášky!$E$60,přihlášky!$H$60)</f>
        <v>Měřička Michal</v>
      </c>
      <c r="E18" s="110" t="str">
        <f>Startovky!E35</f>
        <v>ÚO České Budějovice</v>
      </c>
      <c r="F18" s="3">
        <v>19.91</v>
      </c>
      <c r="G18" s="86">
        <v>19.37</v>
      </c>
      <c r="H18" s="84">
        <f>IF(AND(F18=0,G18=0),"diskval.",IF(AND(F18&gt;0,G18&gt;0),MIN(F18:G18),IF(F18&gt;0,F18,G18)))</f>
        <v>19.37</v>
      </c>
      <c r="I18">
        <f t="shared" si="0"/>
        <v>19.370392800000001</v>
      </c>
      <c r="J18" s="296"/>
      <c r="K18" s="37">
        <v>41</v>
      </c>
      <c r="L18"/>
      <c r="M18" s="38">
        <v>37</v>
      </c>
      <c r="N18" s="187" t="s">
        <v>121</v>
      </c>
      <c r="O18" s="111" t="s">
        <v>60</v>
      </c>
      <c r="P18" s="4">
        <v>22.52</v>
      </c>
      <c r="Q18" s="188">
        <v>21.95</v>
      </c>
      <c r="R18" s="189">
        <v>21.95</v>
      </c>
      <c r="S18"/>
    </row>
    <row r="19" spans="1:27" ht="14.4" thickBot="1" x14ac:dyDescent="0.3">
      <c r="A19" s="37">
        <f>RANK(I19,$I$3:$I$72,1)</f>
        <v>17</v>
      </c>
      <c r="B19"/>
      <c r="C19" s="148">
        <v>38</v>
      </c>
      <c r="D19" s="157" t="str">
        <f>IF(přihlášky!$G$48="X",přihlášky!$E$48,přihlášky!$H$48)</f>
        <v>Motejzík Martin</v>
      </c>
      <c r="E19" s="110" t="str">
        <f>Startovky!E44</f>
        <v>ÚO Písek</v>
      </c>
      <c r="F19" s="3">
        <v>20.149999999999999</v>
      </c>
      <c r="G19" s="86">
        <v>19.41</v>
      </c>
      <c r="H19" s="84">
        <f>IF(AND(F19=0,G19=0),"diskval.",IF(AND(F19&gt;0,G19&gt;0),MIN(F19:G19),IF(F19&gt;0,F19,G19)))</f>
        <v>19.41</v>
      </c>
      <c r="I19">
        <f t="shared" si="0"/>
        <v>19.410395600000001</v>
      </c>
      <c r="J19" s="13" t="s">
        <v>26</v>
      </c>
      <c r="K19" s="92">
        <f>RANK(T11,T10:T16,1)</f>
        <v>3</v>
      </c>
      <c r="L19"/>
      <c r="M19"/>
      <c r="N19"/>
      <c r="O19"/>
      <c r="P19"/>
      <c r="Q19"/>
      <c r="R19" s="85">
        <f>SUM(R13:R18)</f>
        <v>119.11</v>
      </c>
      <c r="S19" s="50" t="s">
        <v>34</v>
      </c>
    </row>
    <row r="20" spans="1:27" ht="14.4" thickBot="1" x14ac:dyDescent="0.3">
      <c r="A20" s="37">
        <f>RANK(I20,$I$3:$I$72,1)</f>
        <v>18</v>
      </c>
      <c r="B20"/>
      <c r="C20" s="148">
        <v>4</v>
      </c>
      <c r="D20" s="156" t="str">
        <f>IF(přihlášky!$G$56="X",přihlášky!$E$56,přihlášky!$H$56)</f>
        <v>Hasík Juraj</v>
      </c>
      <c r="E20" s="110" t="str">
        <f>Startovky!E7</f>
        <v>ÚO České Budějovice</v>
      </c>
      <c r="F20" s="3">
        <v>19.53</v>
      </c>
      <c r="G20" s="86"/>
      <c r="H20" s="84">
        <f>IF(AND(F20=0,G20=0),"diskval.",IF(AND(F20&gt;0,G20&gt;0),MIN(F20:G20),IF(F20&gt;0,F20,G20)))</f>
        <v>19.53</v>
      </c>
      <c r="I20">
        <f t="shared" si="0"/>
        <v>19.5311953</v>
      </c>
      <c r="J20"/>
      <c r="K20"/>
      <c r="L20"/>
      <c r="M20"/>
      <c r="N20"/>
      <c r="O20"/>
      <c r="P20"/>
      <c r="Q20"/>
      <c r="R20"/>
      <c r="S20"/>
    </row>
    <row r="21" spans="1:27" ht="14.4" thickBot="1" x14ac:dyDescent="0.3">
      <c r="A21" s="37">
        <f>RANK(I21,$I$3:$I$72,1)</f>
        <v>19</v>
      </c>
      <c r="B21"/>
      <c r="C21" s="148">
        <v>23</v>
      </c>
      <c r="D21" s="156" t="str">
        <f>IF(přihlášky!$G$33="X",přihlášky!$E$33,přihlášky!$H$33)</f>
        <v>Kopecký Jan</v>
      </c>
      <c r="E21" s="110" t="str">
        <f>Startovky!E26</f>
        <v>ÚO Tábor</v>
      </c>
      <c r="F21" s="3">
        <v>21.24</v>
      </c>
      <c r="G21" s="86">
        <v>19.7</v>
      </c>
      <c r="H21" s="84">
        <f>IF(AND(F21=0,G21=0),"diskval.",IF(AND(F21&gt;0,G21&gt;0),MIN(F21:G21),IF(F21&gt;0,F21,G21)))</f>
        <v>19.7</v>
      </c>
      <c r="I21">
        <f t="shared" si="0"/>
        <v>19.700409399999998</v>
      </c>
      <c r="J21"/>
      <c r="K21" s="9"/>
      <c r="L21"/>
      <c r="M21" s="304" t="str">
        <f>přihlášky!$C$9</f>
        <v>ÚO Písek</v>
      </c>
      <c r="N21" s="307"/>
      <c r="O21" s="307"/>
      <c r="P21" s="307"/>
      <c r="Q21" s="308"/>
      <c r="R21"/>
      <c r="S21"/>
    </row>
    <row r="22" spans="1:27" ht="15.75" customHeight="1" x14ac:dyDescent="0.25">
      <c r="A22" s="37">
        <f>RANK(I22,$I$3:$I$72,1)</f>
        <v>20</v>
      </c>
      <c r="B22"/>
      <c r="C22" s="148">
        <v>39</v>
      </c>
      <c r="D22" s="157" t="str">
        <f>IF(přihlášky!$G$61="X",přihlášky!$E$61,přihlášky!$H$61)</f>
        <v>Čada Milan</v>
      </c>
      <c r="E22" s="110" t="str">
        <f>Startovky!E45</f>
        <v>ÚO České Budějovice</v>
      </c>
      <c r="F22" s="3">
        <v>21.76</v>
      </c>
      <c r="G22" s="86">
        <v>19.93</v>
      </c>
      <c r="H22" s="84">
        <f>IF(AND(F22=0,G22=0),"diskval.",IF(AND(F22&gt;0,G22&gt;0),MIN(F22:G22),IF(F22&gt;0,F22,G22)))</f>
        <v>19.93</v>
      </c>
      <c r="I22">
        <f t="shared" si="0"/>
        <v>19.930416900000001</v>
      </c>
      <c r="J22" s="294">
        <v>3</v>
      </c>
      <c r="K22" s="36">
        <v>8</v>
      </c>
      <c r="L22"/>
      <c r="M22" s="7">
        <v>24</v>
      </c>
      <c r="N22" s="87" t="s">
        <v>109</v>
      </c>
      <c r="O22" s="14" t="s">
        <v>47</v>
      </c>
      <c r="P22" s="82">
        <v>18.98</v>
      </c>
      <c r="Q22" s="88">
        <v>18.7</v>
      </c>
      <c r="R22" s="83">
        <v>18.7</v>
      </c>
      <c r="S22"/>
    </row>
    <row r="23" spans="1:27" ht="15.75" customHeight="1" x14ac:dyDescent="0.25">
      <c r="A23" s="37">
        <f>RANK(I23,$I$3:$I$72,1)</f>
        <v>21</v>
      </c>
      <c r="B23"/>
      <c r="C23" s="148">
        <v>6</v>
      </c>
      <c r="D23" s="156" t="str">
        <f>IF(přihlášky!$G$82="X",přihlášky!$E$82,přihlášky!$H$82)</f>
        <v>Šmíd Stanislav</v>
      </c>
      <c r="E23" s="110" t="str">
        <f>Startovky!E9</f>
        <v>ÚO Jindřichův Hradec</v>
      </c>
      <c r="F23" s="3">
        <v>20.21</v>
      </c>
      <c r="G23" s="86">
        <v>19.96</v>
      </c>
      <c r="H23" s="84">
        <f>IF(AND(F23=0,G23=0),"diskval.",IF(AND(F23&gt;0,G23&gt;0),MIN(F23:G23),IF(F23&gt;0,F23,G23)))</f>
        <v>19.96</v>
      </c>
      <c r="I23">
        <f t="shared" si="0"/>
        <v>19.960401700000002</v>
      </c>
      <c r="J23" s="295"/>
      <c r="K23" s="37">
        <v>13</v>
      </c>
      <c r="L23"/>
      <c r="M23" s="37">
        <v>31</v>
      </c>
      <c r="N23" s="89" t="s">
        <v>110</v>
      </c>
      <c r="O23" s="110" t="s">
        <v>47</v>
      </c>
      <c r="P23" s="3"/>
      <c r="Q23" s="86">
        <v>19.100000000000001</v>
      </c>
      <c r="R23" s="84">
        <v>19.100000000000001</v>
      </c>
      <c r="S23"/>
    </row>
    <row r="24" spans="1:27" ht="15.75" customHeight="1" x14ac:dyDescent="0.25">
      <c r="A24" s="37">
        <f>RANK(I24,$I$3:$I$72,1)</f>
        <v>22</v>
      </c>
      <c r="B24"/>
      <c r="C24" s="148">
        <v>48</v>
      </c>
      <c r="D24" s="157" t="str">
        <f>IF(přihlášky!$G$88="X",přihlášky!$E$88,přihlášky!$H$88)</f>
        <v>Šenkýř Marek</v>
      </c>
      <c r="E24" s="110" t="str">
        <f>Startovky!E54</f>
        <v>ÚO Jindřichův Hradec</v>
      </c>
      <c r="F24" s="3">
        <v>20.2</v>
      </c>
      <c r="G24" s="86">
        <v>20.04</v>
      </c>
      <c r="H24" s="84">
        <f>IF(AND(F24=0,G24=0),"diskval.",IF(AND(F24&gt;0,G24&gt;0),MIN(F24:G24),IF(F24&gt;0,F24,G24)))</f>
        <v>20.04</v>
      </c>
      <c r="I24">
        <f t="shared" si="0"/>
        <v>20.040402399999998</v>
      </c>
      <c r="J24" s="295"/>
      <c r="K24" s="37">
        <v>17</v>
      </c>
      <c r="L24"/>
      <c r="M24" s="37">
        <v>38</v>
      </c>
      <c r="N24" s="90" t="s">
        <v>85</v>
      </c>
      <c r="O24" s="110" t="s">
        <v>47</v>
      </c>
      <c r="P24" s="3">
        <v>20.149999999999999</v>
      </c>
      <c r="Q24" s="86">
        <v>19.41</v>
      </c>
      <c r="R24" s="84">
        <v>19.41</v>
      </c>
      <c r="S24"/>
    </row>
    <row r="25" spans="1:27" ht="15.75" customHeight="1" x14ac:dyDescent="0.25">
      <c r="A25" s="37">
        <f>RANK(I25,$I$3:$I$72,1)</f>
        <v>23</v>
      </c>
      <c r="B25"/>
      <c r="C25" s="148">
        <v>2</v>
      </c>
      <c r="D25" s="156" t="str">
        <f>IF(přihlášky!$G$30="X",přihlášky!$E$30,přihlášky!$H$30)</f>
        <v>Novák Tomáš</v>
      </c>
      <c r="E25" s="110" t="str">
        <f>Startovky!E5</f>
        <v>ÚO Tábor</v>
      </c>
      <c r="F25" s="3">
        <v>20.13</v>
      </c>
      <c r="G25" s="86"/>
      <c r="H25" s="84">
        <f>IF(AND(F25=0,G25=0),"diskval.",IF(AND(F25&gt;0,G25&gt;0),MIN(F25:G25),IF(F25&gt;0,F25,G25)))</f>
        <v>20.13</v>
      </c>
      <c r="I25">
        <f t="shared" si="0"/>
        <v>20.131201300000001</v>
      </c>
      <c r="J25" s="295"/>
      <c r="K25" s="37">
        <v>24</v>
      </c>
      <c r="L25"/>
      <c r="M25" s="37">
        <v>66</v>
      </c>
      <c r="N25" s="90" t="s">
        <v>113</v>
      </c>
      <c r="O25" s="110" t="s">
        <v>47</v>
      </c>
      <c r="P25" s="3">
        <v>20.6</v>
      </c>
      <c r="Q25" s="86">
        <v>20.149999999999999</v>
      </c>
      <c r="R25" s="84">
        <v>20.149999999999999</v>
      </c>
      <c r="S25"/>
      <c r="AA25" s="51">
        <v>31.66</v>
      </c>
    </row>
    <row r="26" spans="1:27" ht="15.75" customHeight="1" x14ac:dyDescent="0.25">
      <c r="A26" s="37">
        <f>RANK(I26,$I$3:$I$72,1)</f>
        <v>24</v>
      </c>
      <c r="B26"/>
      <c r="C26" s="148">
        <v>66</v>
      </c>
      <c r="D26" s="157" t="str">
        <f>IF(přihlášky!$G$52="X",přihlášky!$E$52,přihlášky!$H$52)</f>
        <v>Máška Dominik</v>
      </c>
      <c r="E26" s="110" t="str">
        <f>Startovky!E72</f>
        <v>ÚO Písek</v>
      </c>
      <c r="F26" s="3">
        <v>20.6</v>
      </c>
      <c r="G26" s="86">
        <v>20.149999999999999</v>
      </c>
      <c r="H26" s="84">
        <f>IF(AND(F26=0,G26=0),"diskval.",IF(AND(F26&gt;0,G26&gt;0),MIN(F26:G26),IF(F26&gt;0,F26,G26)))</f>
        <v>20.149999999999999</v>
      </c>
      <c r="I26">
        <f t="shared" si="0"/>
        <v>20.1504075</v>
      </c>
      <c r="J26" s="295"/>
      <c r="K26" s="37">
        <v>35</v>
      </c>
      <c r="L26"/>
      <c r="M26" s="37">
        <v>59</v>
      </c>
      <c r="N26" s="127" t="s">
        <v>112</v>
      </c>
      <c r="O26" s="110" t="s">
        <v>47</v>
      </c>
      <c r="P26" s="3">
        <v>21.71</v>
      </c>
      <c r="Q26" s="86">
        <v>21.41</v>
      </c>
      <c r="R26" s="84">
        <v>21.41</v>
      </c>
      <c r="S26"/>
    </row>
    <row r="27" spans="1:27" ht="15.75" customHeight="1" thickBot="1" x14ac:dyDescent="0.3">
      <c r="A27" s="37">
        <f>RANK(I27,$I$3:$I$72,1)</f>
        <v>25</v>
      </c>
      <c r="B27"/>
      <c r="C27" s="148">
        <v>18</v>
      </c>
      <c r="D27" s="156" t="str">
        <f>IF(přihlášky!$G$58="X",přihlášky!$E$58,přihlášky!$H$58)</f>
        <v>Krygar Josef</v>
      </c>
      <c r="E27" s="110" t="str">
        <f>Startovky!E21</f>
        <v>ÚO České Budějovice</v>
      </c>
      <c r="F27" s="3">
        <v>20.170000000000002</v>
      </c>
      <c r="G27" s="86">
        <v>20.190000000000001</v>
      </c>
      <c r="H27" s="84">
        <f>IF(AND(F27=0,G27=0),"diskval.",IF(AND(F27&gt;0,G27&gt;0),MIN(F27:G27),IF(F27&gt;0,F27,G27)))</f>
        <v>20.170000000000002</v>
      </c>
      <c r="I27">
        <f t="shared" si="0"/>
        <v>20.1704036</v>
      </c>
      <c r="J27" s="296"/>
      <c r="K27" s="38">
        <v>36</v>
      </c>
      <c r="L27"/>
      <c r="M27" s="38">
        <v>17</v>
      </c>
      <c r="N27" s="187" t="s">
        <v>84</v>
      </c>
      <c r="O27" s="111" t="s">
        <v>47</v>
      </c>
      <c r="P27" s="4">
        <v>22.59</v>
      </c>
      <c r="Q27" s="188">
        <v>21.44</v>
      </c>
      <c r="R27" s="189">
        <v>21.44</v>
      </c>
      <c r="S27"/>
    </row>
    <row r="28" spans="1:27" ht="14.4" thickBot="1" x14ac:dyDescent="0.3">
      <c r="A28" s="37">
        <f>RANK(I28,$I$3:$I$72,1)</f>
        <v>26</v>
      </c>
      <c r="B28"/>
      <c r="C28" s="148">
        <v>22</v>
      </c>
      <c r="D28" s="156" t="str">
        <f>IF(přihlášky!$G$20="X",přihlášky!$E$20,přihlášky!$H$20)</f>
        <v>Klein Adolf</v>
      </c>
      <c r="E28" s="110" t="str">
        <f>Startovky!E25</f>
        <v>ÚO Český Krumlov</v>
      </c>
      <c r="F28" s="3">
        <v>20.71</v>
      </c>
      <c r="G28" s="86">
        <v>20.350000000000001</v>
      </c>
      <c r="H28" s="84">
        <f>IF(AND(F28=0,G28=0),"diskval.",IF(AND(F28&gt;0,G28&gt;0),MIN(F28:G28),IF(F28&gt;0,F28,G28)))</f>
        <v>20.350000000000001</v>
      </c>
      <c r="I28">
        <f t="shared" si="0"/>
        <v>20.3504106</v>
      </c>
      <c r="J28" s="13" t="s">
        <v>26</v>
      </c>
      <c r="K28" s="92">
        <f>RANK(T12,T10:T16,1)</f>
        <v>4</v>
      </c>
      <c r="L28"/>
      <c r="M28"/>
      <c r="N28"/>
      <c r="O28"/>
      <c r="P28"/>
      <c r="Q28"/>
      <c r="R28" s="85">
        <f>SUM(R22:R27)</f>
        <v>120.20999999999998</v>
      </c>
      <c r="S28" s="50" t="s">
        <v>34</v>
      </c>
    </row>
    <row r="29" spans="1:27" ht="14.4" thickBot="1" x14ac:dyDescent="0.3">
      <c r="A29" s="37">
        <f>RANK(I29,$I$3:$I$72,1)</f>
        <v>27</v>
      </c>
      <c r="B29"/>
      <c r="C29" s="148">
        <v>15</v>
      </c>
      <c r="D29" s="156" t="str">
        <f>IF(přihlášky!$G$19="X",přihlášky!$E$19,přihlášky!$H$19)</f>
        <v>Fučík Jan</v>
      </c>
      <c r="E29" s="110" t="str">
        <f>Startovky!E18</f>
        <v>ÚO Český Krumlov</v>
      </c>
      <c r="F29" s="3">
        <v>20.6</v>
      </c>
      <c r="G29" s="86">
        <v>21.02</v>
      </c>
      <c r="H29" s="84">
        <f>IF(AND(F29=0,G29=0),"diskval.",IF(AND(F29&gt;0,G29&gt;0),MIN(F29:G29),IF(F29&gt;0,F29,G29)))</f>
        <v>20.6</v>
      </c>
      <c r="I29">
        <f t="shared" si="0"/>
        <v>20.600416200000002</v>
      </c>
      <c r="J29"/>
      <c r="K29"/>
      <c r="L29"/>
      <c r="M29"/>
      <c r="N29"/>
      <c r="O29"/>
      <c r="P29"/>
      <c r="Q29"/>
      <c r="R29"/>
      <c r="S29"/>
    </row>
    <row r="30" spans="1:27" ht="14.4" thickBot="1" x14ac:dyDescent="0.3">
      <c r="A30" s="37">
        <f>RANK(I30,$I$3:$I$72,1)</f>
        <v>28</v>
      </c>
      <c r="B30"/>
      <c r="C30" s="148">
        <v>19</v>
      </c>
      <c r="D30" s="156" t="str">
        <f>IF(přihlášky!$G$71="X",přihlášky!$E$71,přihlášky!$H$71)</f>
        <v>Muchl Vladimír</v>
      </c>
      <c r="E30" s="110" t="str">
        <f>Startovky!E22</f>
        <v>ÚO Strakonice</v>
      </c>
      <c r="F30" s="3">
        <v>20.64</v>
      </c>
      <c r="G30" s="86"/>
      <c r="H30" s="84">
        <f>IF(AND(F30=0,G30=0),"diskval.",IF(AND(F30&gt;0,G30&gt;0),MIN(F30:G30),IF(F30&gt;0,F30,G30)))</f>
        <v>20.64</v>
      </c>
      <c r="I30">
        <f t="shared" si="0"/>
        <v>20.641206400000002</v>
      </c>
      <c r="J30"/>
      <c r="K30" s="9"/>
      <c r="L30"/>
      <c r="M30" s="297" t="str">
        <f>přihlášky!$C$10</f>
        <v>ÚO České Budějovice</v>
      </c>
      <c r="N30" s="298"/>
      <c r="O30" s="298"/>
      <c r="P30" s="298"/>
      <c r="Q30" s="299"/>
      <c r="R30"/>
      <c r="S30"/>
    </row>
    <row r="31" spans="1:27" ht="12.75" customHeight="1" x14ac:dyDescent="0.25">
      <c r="A31" s="37">
        <f>RANK(I31,$I$3:$I$72,1)</f>
        <v>29</v>
      </c>
      <c r="B31"/>
      <c r="C31" s="148">
        <v>62</v>
      </c>
      <c r="D31" s="157" t="str">
        <f>IF(přihlášky!$G$90="X",přihlášky!$E$90,přihlášky!$H$90)</f>
        <v>Holý Patrik (věž jednotlivci)</v>
      </c>
      <c r="E31" s="110" t="str">
        <f>Startovky!E68</f>
        <v>ÚO Jindřichův Hradec</v>
      </c>
      <c r="F31" s="3">
        <v>20.89</v>
      </c>
      <c r="G31" s="86">
        <v>21.25</v>
      </c>
      <c r="H31" s="84">
        <f>IF(AND(F31=0,G31=0),"diskval.",IF(AND(F31&gt;0,G31&gt;0),MIN(F31:G31),IF(F31&gt;0,F31,G31)))</f>
        <v>20.89</v>
      </c>
      <c r="I31">
        <f t="shared" si="0"/>
        <v>20.890421400000001</v>
      </c>
      <c r="J31" s="294">
        <v>4</v>
      </c>
      <c r="K31" s="36">
        <v>3</v>
      </c>
      <c r="L31"/>
      <c r="M31" s="36">
        <v>53</v>
      </c>
      <c r="N31" s="186" t="s">
        <v>94</v>
      </c>
      <c r="O31" s="109" t="s">
        <v>70</v>
      </c>
      <c r="P31" s="82">
        <v>18.02</v>
      </c>
      <c r="Q31" s="88">
        <v>17.61</v>
      </c>
      <c r="R31" s="83">
        <v>17.61</v>
      </c>
      <c r="S31"/>
    </row>
    <row r="32" spans="1:27" ht="15.75" customHeight="1" x14ac:dyDescent="0.25">
      <c r="A32" s="37">
        <f>RANK(I32,$I$3:$I$72,1)</f>
        <v>30</v>
      </c>
      <c r="B32"/>
      <c r="C32" s="148">
        <v>44</v>
      </c>
      <c r="D32" s="157" t="str">
        <f>IF(přihlášky!$G$36="X",přihlášky!$E$36,přihlášky!$H$36)</f>
        <v>Mareš Jiří</v>
      </c>
      <c r="E32" s="110" t="str">
        <f>Startovky!E50</f>
        <v>ÚO Tábor</v>
      </c>
      <c r="F32" s="3">
        <v>20.96</v>
      </c>
      <c r="G32" s="86"/>
      <c r="H32" s="84">
        <f>IF(AND(F32=0,G32=0),"diskval.",IF(AND(F32&gt;0,G32&gt;0),MIN(F32:G32),IF(F32&gt;0,F32,G32)))</f>
        <v>20.96</v>
      </c>
      <c r="I32">
        <f t="shared" si="0"/>
        <v>20.9612096</v>
      </c>
      <c r="J32" s="295"/>
      <c r="K32" s="37">
        <v>4</v>
      </c>
      <c r="L32"/>
      <c r="M32" s="37">
        <v>25</v>
      </c>
      <c r="N32" s="89" t="s">
        <v>62</v>
      </c>
      <c r="O32" s="110" t="s">
        <v>70</v>
      </c>
      <c r="P32" s="3">
        <v>19.68</v>
      </c>
      <c r="Q32" s="86">
        <v>17.68</v>
      </c>
      <c r="R32" s="84">
        <v>17.68</v>
      </c>
      <c r="S32"/>
    </row>
    <row r="33" spans="1:19" ht="15.75" customHeight="1" x14ac:dyDescent="0.25">
      <c r="A33" s="37">
        <f>RANK(I33,$I$3:$I$72,1)</f>
        <v>31</v>
      </c>
      <c r="B33"/>
      <c r="C33" s="148">
        <v>12</v>
      </c>
      <c r="D33" s="156" t="str">
        <f>IF(přihlášky!$G$70="X",přihlášky!$E$70,přihlášky!$H$70)</f>
        <v>Stibor Jiří</v>
      </c>
      <c r="E33" s="110" t="str">
        <f>Startovky!E15</f>
        <v>ÚO Strakonice</v>
      </c>
      <c r="F33" s="3">
        <v>21.13</v>
      </c>
      <c r="G33" s="86"/>
      <c r="H33" s="84">
        <f>IF(AND(F33=0,G33=0),"diskval.",IF(AND(F33&gt;0,G33&gt;0),MIN(F33:G33),IF(F33&gt;0,F33,G33)))</f>
        <v>21.13</v>
      </c>
      <c r="I33">
        <f t="shared" si="0"/>
        <v>21.1312113</v>
      </c>
      <c r="J33" s="295"/>
      <c r="K33" s="37">
        <v>5</v>
      </c>
      <c r="L33"/>
      <c r="M33" s="37">
        <v>60</v>
      </c>
      <c r="N33" s="89" t="s">
        <v>95</v>
      </c>
      <c r="O33" s="110" t="s">
        <v>70</v>
      </c>
      <c r="P33" s="3">
        <v>18.47</v>
      </c>
      <c r="Q33" s="86">
        <v>18.12</v>
      </c>
      <c r="R33" s="84">
        <v>18.12</v>
      </c>
      <c r="S33"/>
    </row>
    <row r="34" spans="1:19" ht="15.75" customHeight="1" x14ac:dyDescent="0.25">
      <c r="A34" s="37">
        <f>RANK(I34,$I$3:$I$72,1)</f>
        <v>32</v>
      </c>
      <c r="B34"/>
      <c r="C34" s="148">
        <v>36</v>
      </c>
      <c r="D34" s="156" t="str">
        <f>IF(přihlášky!$G$22="X",přihlášky!$E$22,přihlášky!$H$22)</f>
        <v>Ottenschläger Václav</v>
      </c>
      <c r="E34" s="110" t="str">
        <f>Startovky!E39</f>
        <v>ÚO Český Krumlov</v>
      </c>
      <c r="F34" s="3">
        <v>21.17</v>
      </c>
      <c r="G34" s="86">
        <v>21.74</v>
      </c>
      <c r="H34" s="84">
        <f>IF(AND(F34=0,G34=0),"diskval.",IF(AND(F34&gt;0,G34&gt;0),MIN(F34:G34),IF(F34&gt;0,F34,G34)))</f>
        <v>21.17</v>
      </c>
      <c r="I34">
        <f t="shared" si="0"/>
        <v>21.170429100000003</v>
      </c>
      <c r="J34" s="295"/>
      <c r="K34" s="37">
        <v>14</v>
      </c>
      <c r="L34"/>
      <c r="M34" s="37">
        <v>11</v>
      </c>
      <c r="N34" s="89" t="s">
        <v>61</v>
      </c>
      <c r="O34" s="110" t="s">
        <v>70</v>
      </c>
      <c r="P34" s="3">
        <v>20</v>
      </c>
      <c r="Q34" s="86">
        <v>19.309999999999999</v>
      </c>
      <c r="R34" s="84">
        <v>19.309999999999999</v>
      </c>
      <c r="S34"/>
    </row>
    <row r="35" spans="1:19" ht="15.75" customHeight="1" x14ac:dyDescent="0.25">
      <c r="A35" s="37">
        <f>RANK(I35,$I$3:$I$72,1)</f>
        <v>33</v>
      </c>
      <c r="B35"/>
      <c r="C35" s="148">
        <v>43</v>
      </c>
      <c r="D35" s="157" t="str">
        <f>IF(přihlášky!$G$23="X",přihlášky!$E$23,přihlášky!$H$23)</f>
        <v>Klíma Miloslav</v>
      </c>
      <c r="E35" s="110" t="str">
        <f>Startovky!E49</f>
        <v>ÚO Český Krumlov</v>
      </c>
      <c r="F35" s="3">
        <v>21.19</v>
      </c>
      <c r="G35" s="86"/>
      <c r="H35" s="84">
        <f>IF(AND(F35=0,G35=0),"diskval.",IF(AND(F35&gt;0,G35&gt;0),MIN(F35:G35),IF(F35&gt;0,F35,G35)))</f>
        <v>21.19</v>
      </c>
      <c r="I35">
        <f t="shared" ref="I35:I66" si="1">IF(F35+G35=0,1000,H35+((IF(F35&gt;0,F35,100)+IF(G35&gt;0,G35,100))/100000))</f>
        <v>21.191211900000003</v>
      </c>
      <c r="J35" s="295"/>
      <c r="K35" s="37">
        <v>16</v>
      </c>
      <c r="L35"/>
      <c r="M35" s="37">
        <v>32</v>
      </c>
      <c r="N35" s="91" t="s">
        <v>71</v>
      </c>
      <c r="O35" s="110" t="s">
        <v>70</v>
      </c>
      <c r="P35" s="3">
        <v>19.91</v>
      </c>
      <c r="Q35" s="86">
        <v>19.37</v>
      </c>
      <c r="R35" s="84">
        <v>19.37</v>
      </c>
      <c r="S35"/>
    </row>
    <row r="36" spans="1:19" ht="15.75" customHeight="1" thickBot="1" x14ac:dyDescent="0.3">
      <c r="A36" s="37">
        <f>RANK(I36,$I$3:$I$72,1)</f>
        <v>34</v>
      </c>
      <c r="B36"/>
      <c r="C36" s="148">
        <v>8</v>
      </c>
      <c r="D36" s="156" t="str">
        <f>IF(přihlášky!$G$18="X",přihlášky!$E$18,přihlášky!H17)</f>
        <v>Dvořák Petr</v>
      </c>
      <c r="E36" s="110" t="str">
        <f>Startovky!E11</f>
        <v>ÚO Český Krumlov</v>
      </c>
      <c r="F36" s="3">
        <v>21.77</v>
      </c>
      <c r="G36" s="86">
        <v>21.28</v>
      </c>
      <c r="H36" s="84">
        <f>IF(AND(F36=0,G36=0),"diskval.",IF(AND(F36&gt;0,G36&gt;0),MIN(F36:G36),IF(F36&gt;0,F36,G36)))</f>
        <v>21.28</v>
      </c>
      <c r="I36">
        <f t="shared" si="1"/>
        <v>21.280430500000001</v>
      </c>
      <c r="J36" s="296"/>
      <c r="K36" s="38">
        <v>18</v>
      </c>
      <c r="L36"/>
      <c r="M36" s="38">
        <v>4</v>
      </c>
      <c r="N36" s="187" t="s">
        <v>92</v>
      </c>
      <c r="O36" s="111" t="s">
        <v>70</v>
      </c>
      <c r="P36" s="4">
        <v>19.53</v>
      </c>
      <c r="Q36" s="188"/>
      <c r="R36" s="189">
        <v>19.53</v>
      </c>
      <c r="S36"/>
    </row>
    <row r="37" spans="1:19" ht="14.4" thickBot="1" x14ac:dyDescent="0.3">
      <c r="A37" s="37">
        <f>RANK(I37,$I$3:$I$72,1)</f>
        <v>35</v>
      </c>
      <c r="B37"/>
      <c r="C37" s="148">
        <v>59</v>
      </c>
      <c r="D37" s="157" t="str">
        <f>IF(přihlášky!$G$51="X",přihlášky!$E$51,přihlášky!$H$51)</f>
        <v>Koller Petr</v>
      </c>
      <c r="E37" s="110" t="str">
        <f>Startovky!E65</f>
        <v>ÚO Písek</v>
      </c>
      <c r="F37" s="3">
        <v>21.71</v>
      </c>
      <c r="G37" s="86">
        <v>21.41</v>
      </c>
      <c r="H37" s="84">
        <f>IF(AND(F37=0,G37=0),"diskval.",IF(AND(F37&gt;0,G37&gt;0),MIN(F37:G37),IF(F37&gt;0,F37,G37)))</f>
        <v>21.41</v>
      </c>
      <c r="I37">
        <f t="shared" si="1"/>
        <v>21.410431200000001</v>
      </c>
      <c r="J37" s="13" t="s">
        <v>26</v>
      </c>
      <c r="K37" s="92">
        <f>RANK(T13,T10:T16,1)</f>
        <v>1</v>
      </c>
      <c r="L37"/>
      <c r="M37"/>
      <c r="N37"/>
      <c r="O37"/>
      <c r="P37"/>
      <c r="Q37"/>
      <c r="R37" s="85">
        <f>SUM(R31:R36)</f>
        <v>111.62</v>
      </c>
      <c r="S37" s="50" t="s">
        <v>34</v>
      </c>
    </row>
    <row r="38" spans="1:19" ht="14.4" thickBot="1" x14ac:dyDescent="0.3">
      <c r="A38" s="37">
        <f>RANK(I38,$I$3:$I$72,1)</f>
        <v>36</v>
      </c>
      <c r="B38"/>
      <c r="C38" s="148">
        <v>17</v>
      </c>
      <c r="D38" s="156" t="str">
        <f>IF(přihlášky!$G$45="X",přihlášky!$E$45,přihlášky!$H$45)</f>
        <v>Trantina Karel</v>
      </c>
      <c r="E38" s="110" t="str">
        <f>Startovky!E20</f>
        <v>ÚO Písek</v>
      </c>
      <c r="F38" s="3">
        <v>22.59</v>
      </c>
      <c r="G38" s="86">
        <v>21.44</v>
      </c>
      <c r="H38" s="84">
        <f>IF(AND(F38=0,G38=0),"diskval.",IF(AND(F38&gt;0,G38&gt;0),MIN(F38:G38),IF(F38&gt;0,F38,G38)))</f>
        <v>21.44</v>
      </c>
      <c r="I38">
        <f t="shared" si="1"/>
        <v>21.440440300000002</v>
      </c>
      <c r="J38"/>
      <c r="K38"/>
      <c r="L38"/>
      <c r="M38"/>
      <c r="N38"/>
      <c r="O38"/>
      <c r="P38"/>
      <c r="Q38"/>
      <c r="R38"/>
      <c r="S38"/>
    </row>
    <row r="39" spans="1:19" ht="14.4" thickBot="1" x14ac:dyDescent="0.3">
      <c r="A39" s="37">
        <f>RANK(I39,$I$3:$I$72,1)</f>
        <v>37</v>
      </c>
      <c r="B39"/>
      <c r="C39" s="148">
        <v>40</v>
      </c>
      <c r="D39" s="157" t="str">
        <f>IF(přihlášky!$G$74="X",přihlášky!$E$74,přihlášky!$H$74)</f>
        <v>Vaňač Aleš</v>
      </c>
      <c r="E39" s="110" t="str">
        <f>Startovky!E46</f>
        <v>ÚO Strakonice</v>
      </c>
      <c r="F39" s="3">
        <v>21.48</v>
      </c>
      <c r="G39" s="86"/>
      <c r="H39" s="84">
        <f>IF(AND(F39=0,G39=0),"diskval.",IF(AND(F39&gt;0,G39&gt;0),MIN(F39:G39),IF(F39&gt;0,F39,G39)))</f>
        <v>21.48</v>
      </c>
      <c r="I39">
        <f t="shared" si="1"/>
        <v>21.4812148</v>
      </c>
      <c r="J39"/>
      <c r="K39" s="9"/>
      <c r="L39"/>
      <c r="M39" s="297" t="str">
        <f>přihlášky!$C$11</f>
        <v>ÚO Strakonice</v>
      </c>
      <c r="N39" s="298"/>
      <c r="O39" s="298"/>
      <c r="P39" s="298"/>
      <c r="Q39" s="299"/>
      <c r="R39"/>
      <c r="S39"/>
    </row>
    <row r="40" spans="1:19" ht="15.75" customHeight="1" x14ac:dyDescent="0.25">
      <c r="A40" s="37">
        <f>RANK(I40,$I$3:$I$72,1)</f>
        <v>38</v>
      </c>
      <c r="B40"/>
      <c r="C40" s="148">
        <v>45</v>
      </c>
      <c r="D40" s="157" t="str">
        <f>IF(přihlášky!$G$49="X",přihlášky!$E$49,přihlášky!$H$49)</f>
        <v>Bláha Petr</v>
      </c>
      <c r="E40" s="110" t="str">
        <f>Startovky!E51</f>
        <v>ÚO Písek</v>
      </c>
      <c r="F40" s="3"/>
      <c r="G40" s="86">
        <v>21.5</v>
      </c>
      <c r="H40" s="84">
        <f>IF(AND(F40=0,G40=0),"diskval.",IF(AND(F40&gt;0,G40&gt;0),MIN(F40:G40),IF(F40&gt;0,F40,G40)))</f>
        <v>21.5</v>
      </c>
      <c r="I40">
        <f t="shared" si="1"/>
        <v>21.501214999999998</v>
      </c>
      <c r="J40" s="294">
        <v>5</v>
      </c>
      <c r="K40" s="36">
        <v>1</v>
      </c>
      <c r="L40"/>
      <c r="M40" s="36">
        <v>33</v>
      </c>
      <c r="N40" s="186" t="s">
        <v>52</v>
      </c>
      <c r="O40" s="109" t="s">
        <v>46</v>
      </c>
      <c r="P40" s="82">
        <v>18.23</v>
      </c>
      <c r="Q40" s="88">
        <v>17.48</v>
      </c>
      <c r="R40" s="83">
        <v>17.48</v>
      </c>
      <c r="S40"/>
    </row>
    <row r="41" spans="1:19" ht="15.75" customHeight="1" x14ac:dyDescent="0.25">
      <c r="A41" s="37">
        <f>RANK(I41,$I$3:$I$72,1)</f>
        <v>39</v>
      </c>
      <c r="B41"/>
      <c r="C41" s="148">
        <v>50</v>
      </c>
      <c r="D41" s="157" t="str">
        <f>IF(přihlášky!$G$24="X",přihlášky!$E$24,přihlášky!$H$24)</f>
        <v>Bartuška Jiří</v>
      </c>
      <c r="E41" s="110" t="str">
        <f>Startovky!E56</f>
        <v>ÚO Český Krumlov</v>
      </c>
      <c r="F41" s="3"/>
      <c r="G41" s="86">
        <v>21.81</v>
      </c>
      <c r="H41" s="84">
        <f>IF(AND(F41=0,G41=0),"diskval.",IF(AND(F41&gt;0,G41&gt;0),MIN(F41:G41),IF(F41&gt;0,F41,G41)))</f>
        <v>21.81</v>
      </c>
      <c r="I41">
        <f t="shared" si="1"/>
        <v>21.811218099999998</v>
      </c>
      <c r="J41" s="295"/>
      <c r="K41" s="37">
        <v>28</v>
      </c>
      <c r="L41"/>
      <c r="M41" s="37">
        <v>19</v>
      </c>
      <c r="N41" s="89" t="s">
        <v>74</v>
      </c>
      <c r="O41" s="110" t="s">
        <v>46</v>
      </c>
      <c r="P41" s="3">
        <v>20.64</v>
      </c>
      <c r="Q41" s="86"/>
      <c r="R41" s="84">
        <v>20.64</v>
      </c>
      <c r="S41"/>
    </row>
    <row r="42" spans="1:19" ht="15.75" customHeight="1" x14ac:dyDescent="0.25">
      <c r="A42" s="37">
        <f>RANK(I42,$I$3:$I$72,1)</f>
        <v>40</v>
      </c>
      <c r="B42"/>
      <c r="C42" s="148">
        <v>26</v>
      </c>
      <c r="D42" s="156" t="str">
        <f>IF(přihlášky!$G$72="X",přihlášky!$E$72,přihlášky!$H$72)</f>
        <v>Božka Martin</v>
      </c>
      <c r="E42" s="110" t="str">
        <f>Startovky!E29</f>
        <v>ÚO Strakonice</v>
      </c>
      <c r="F42" s="3">
        <v>21.98</v>
      </c>
      <c r="G42" s="86">
        <v>21.83</v>
      </c>
      <c r="H42" s="84">
        <f>IF(AND(F42=0,G42=0),"diskval.",IF(AND(F42&gt;0,G42&gt;0),MIN(F42:G42),IF(F42&gt;0,F42,G42)))</f>
        <v>21.83</v>
      </c>
      <c r="I42">
        <f t="shared" si="1"/>
        <v>21.830438099999999</v>
      </c>
      <c r="J42" s="295"/>
      <c r="K42" s="37">
        <v>31</v>
      </c>
      <c r="L42"/>
      <c r="M42" s="37">
        <v>12</v>
      </c>
      <c r="N42" s="6" t="s">
        <v>98</v>
      </c>
      <c r="O42" s="110" t="s">
        <v>46</v>
      </c>
      <c r="P42" s="3">
        <v>21.13</v>
      </c>
      <c r="Q42" s="86"/>
      <c r="R42" s="84">
        <v>21.13</v>
      </c>
      <c r="S42"/>
    </row>
    <row r="43" spans="1:19" ht="15.75" customHeight="1" x14ac:dyDescent="0.25">
      <c r="A43" s="37">
        <f>RANK(I43,$I$3:$I$72,1)</f>
        <v>41</v>
      </c>
      <c r="B43"/>
      <c r="C43" s="148">
        <v>37</v>
      </c>
      <c r="D43" s="156" t="str">
        <f>IF(přihlášky!$G$35="X",přihlášky!$E$35,přihlášky!$H$35)</f>
        <v>Průcha Josef</v>
      </c>
      <c r="E43" s="110" t="str">
        <f>Startovky!E43</f>
        <v>ÚO Tábor</v>
      </c>
      <c r="F43" s="3">
        <v>22.52</v>
      </c>
      <c r="G43" s="86">
        <v>21.95</v>
      </c>
      <c r="H43" s="84">
        <f>IF(AND(F43=0,G43=0),"diskval.",IF(AND(F43&gt;0,G43&gt;0),MIN(F43:G43),IF(F43&gt;0,F43,G43)))</f>
        <v>21.95</v>
      </c>
      <c r="I43">
        <f t="shared" si="1"/>
        <v>21.950444699999998</v>
      </c>
      <c r="J43" s="295"/>
      <c r="K43" s="37">
        <v>37</v>
      </c>
      <c r="L43"/>
      <c r="M43" s="37">
        <v>40</v>
      </c>
      <c r="N43" s="89" t="s">
        <v>51</v>
      </c>
      <c r="O43" s="110" t="s">
        <v>46</v>
      </c>
      <c r="P43" s="3">
        <v>21.48</v>
      </c>
      <c r="Q43" s="86"/>
      <c r="R43" s="84">
        <v>21.48</v>
      </c>
      <c r="S43"/>
    </row>
    <row r="44" spans="1:19" ht="15.75" customHeight="1" x14ac:dyDescent="0.25">
      <c r="A44" s="37">
        <f>RANK(I44,$I$3:$I$72,1)</f>
        <v>42</v>
      </c>
      <c r="B44"/>
      <c r="C44" s="148">
        <v>10</v>
      </c>
      <c r="D44" s="156" t="str">
        <f>IF(přihlášky!$G$44="X",přihlášky!$E$44,přihlášky!$H$44)</f>
        <v>Horský Marek</v>
      </c>
      <c r="E44" s="110" t="str">
        <f>Startovky!E13</f>
        <v>ÚO Písek</v>
      </c>
      <c r="F44" s="3">
        <v>22.06</v>
      </c>
      <c r="G44" s="86"/>
      <c r="H44" s="84">
        <f>IF(AND(F44=0,G44=0),"diskval.",IF(AND(F44&gt;0,G44&gt;0),MIN(F44:G44),IF(F44&gt;0,F44,G44)))</f>
        <v>22.06</v>
      </c>
      <c r="I44">
        <f t="shared" si="1"/>
        <v>22.061220599999999</v>
      </c>
      <c r="J44" s="295"/>
      <c r="K44" s="37">
        <v>40</v>
      </c>
      <c r="L44"/>
      <c r="M44" s="37">
        <v>26</v>
      </c>
      <c r="N44" s="89" t="s">
        <v>83</v>
      </c>
      <c r="O44" s="110" t="s">
        <v>46</v>
      </c>
      <c r="P44" s="3">
        <v>21.98</v>
      </c>
      <c r="Q44" s="86">
        <v>21.83</v>
      </c>
      <c r="R44" s="84">
        <v>21.83</v>
      </c>
      <c r="S44"/>
    </row>
    <row r="45" spans="1:19" ht="15.75" customHeight="1" thickBot="1" x14ac:dyDescent="0.3">
      <c r="A45" s="37">
        <f>RANK(I45,$I$3:$I$72,1)</f>
        <v>43</v>
      </c>
      <c r="B45"/>
      <c r="C45" s="148">
        <v>30</v>
      </c>
      <c r="D45" s="156" t="str">
        <f>IF(přihlášky!$G$34="X",přihlášky!$E$34,přihlášky!$H$34)</f>
        <v>Falada Denis</v>
      </c>
      <c r="E45" s="110" t="str">
        <f>Startovky!E33</f>
        <v>ÚO Tábor</v>
      </c>
      <c r="F45" s="3"/>
      <c r="G45" s="86">
        <v>22.18</v>
      </c>
      <c r="H45" s="84">
        <f>IF(AND(F45=0,G45=0),"diskval.",IF(AND(F45&gt;0,G45&gt;0),MIN(F45:G45),IF(F45&gt;0,F45,G45)))</f>
        <v>22.18</v>
      </c>
      <c r="I45">
        <f t="shared" si="1"/>
        <v>22.181221799999999</v>
      </c>
      <c r="J45" s="296"/>
      <c r="K45" s="38">
        <v>44</v>
      </c>
      <c r="L45"/>
      <c r="M45" s="38">
        <v>5</v>
      </c>
      <c r="N45" s="187" t="s">
        <v>127</v>
      </c>
      <c r="O45" s="111" t="s">
        <v>46</v>
      </c>
      <c r="P45" s="4">
        <v>22.22</v>
      </c>
      <c r="Q45" s="188"/>
      <c r="R45" s="189">
        <v>22.22</v>
      </c>
      <c r="S45"/>
    </row>
    <row r="46" spans="1:19" ht="14.4" thickBot="1" x14ac:dyDescent="0.3">
      <c r="A46" s="37">
        <f>RANK(I46,$I$3:$I$72,1)</f>
        <v>44</v>
      </c>
      <c r="B46"/>
      <c r="C46" s="148">
        <v>5</v>
      </c>
      <c r="D46" s="156" t="str">
        <f>IF(přihlášky!$G$69="X",přihlášky!$E$69,přihlášky!$H$69)</f>
        <v>Krupka Luboš</v>
      </c>
      <c r="E46" s="110" t="str">
        <f>Startovky!E8</f>
        <v>ÚO Strakonice</v>
      </c>
      <c r="F46" s="3">
        <v>22.22</v>
      </c>
      <c r="G46" s="86"/>
      <c r="H46" s="84">
        <f>IF(AND(F46=0,G46=0),"diskval.",IF(AND(F46&gt;0,G46&gt;0),MIN(F46:G46),IF(F46&gt;0,F46,G46)))</f>
        <v>22.22</v>
      </c>
      <c r="I46">
        <f t="shared" si="1"/>
        <v>22.2212222</v>
      </c>
      <c r="J46" s="13" t="s">
        <v>26</v>
      </c>
      <c r="K46" s="92">
        <f>RANK(T14,T10:T16,1)</f>
        <v>6</v>
      </c>
      <c r="L46"/>
      <c r="M46"/>
      <c r="N46"/>
      <c r="O46"/>
      <c r="P46"/>
      <c r="Q46"/>
      <c r="R46" s="85">
        <f>SUM(R40:R45)</f>
        <v>124.78</v>
      </c>
      <c r="S46" s="50" t="s">
        <v>34</v>
      </c>
    </row>
    <row r="47" spans="1:19" ht="14.4" thickBot="1" x14ac:dyDescent="0.3">
      <c r="A47" s="37">
        <f>RANK(I47,$I$3:$I$72,1)</f>
        <v>45</v>
      </c>
      <c r="B47"/>
      <c r="C47" s="148">
        <v>49</v>
      </c>
      <c r="D47" s="157" t="str">
        <f>IF(přihlášky!$G$101="X",přihlášky!$E$101,přihlášky!$H$101)</f>
        <v>Vozandych Petr</v>
      </c>
      <c r="E47" s="110" t="str">
        <f>Startovky!E55</f>
        <v>ÚO Prachatice</v>
      </c>
      <c r="F47" s="3">
        <v>23.36</v>
      </c>
      <c r="G47" s="86">
        <v>22.83</v>
      </c>
      <c r="H47" s="84">
        <f>IF(AND(F47=0,G47=0),"diskval.",IF(AND(F47&gt;0,G47&gt;0),MIN(F47:G47),IF(F47&gt;0,F47,G47)))</f>
        <v>22.83</v>
      </c>
      <c r="I47">
        <f t="shared" si="1"/>
        <v>22.8304619</v>
      </c>
      <c r="J47"/>
      <c r="K47"/>
      <c r="L47"/>
      <c r="M47"/>
      <c r="N47"/>
      <c r="O47"/>
      <c r="P47"/>
      <c r="Q47"/>
      <c r="R47"/>
      <c r="S47"/>
    </row>
    <row r="48" spans="1:19" ht="14.4" thickBot="1" x14ac:dyDescent="0.3">
      <c r="A48" s="37">
        <f>RANK(I48,$I$3:$I$72,1)</f>
        <v>46</v>
      </c>
      <c r="B48"/>
      <c r="C48" s="148">
        <v>7</v>
      </c>
      <c r="D48" s="156" t="str">
        <f>IF(přihlášky!$G$95="X",přihlášky!$E$95,přihlášky!$H$95)</f>
        <v>Cais Martin</v>
      </c>
      <c r="E48" s="110" t="str">
        <f>Startovky!E10</f>
        <v>ÚO Prachatice</v>
      </c>
      <c r="F48" s="3">
        <v>26.61</v>
      </c>
      <c r="G48" s="86">
        <v>22.89</v>
      </c>
      <c r="H48" s="84">
        <f>IF(AND(F48=0,G48=0),"diskval.",IF(AND(F48&gt;0,G48&gt;0),MIN(F48:G48),IF(F48&gt;0,F48,G48)))</f>
        <v>22.89</v>
      </c>
      <c r="I48">
        <f t="shared" si="1"/>
        <v>22.890495000000001</v>
      </c>
      <c r="J48"/>
      <c r="K48" s="9"/>
      <c r="L48"/>
      <c r="M48" s="297" t="str">
        <f>přihlášky!$C$12</f>
        <v>ÚO Jindřichův Hradec</v>
      </c>
      <c r="N48" s="298"/>
      <c r="O48" s="298"/>
      <c r="P48" s="298"/>
      <c r="Q48" s="299"/>
      <c r="R48"/>
      <c r="S48"/>
    </row>
    <row r="49" spans="1:19" ht="15.75" customHeight="1" x14ac:dyDescent="0.25">
      <c r="A49" s="37">
        <f>RANK(I49,$I$3:$I$72,1)</f>
        <v>47</v>
      </c>
      <c r="B49"/>
      <c r="C49" s="148">
        <v>63</v>
      </c>
      <c r="D49" s="157" t="str">
        <f>IF(přihlášky!$G$103="X",přihlášky!$E$103,přihlášky!$H$103)</f>
        <v>Beneš Petr</v>
      </c>
      <c r="E49" s="110" t="str">
        <f>Startovky!E69</f>
        <v>ÚO Prachatice</v>
      </c>
      <c r="F49" s="3">
        <v>25.11</v>
      </c>
      <c r="G49" s="86">
        <v>23.05</v>
      </c>
      <c r="H49" s="84">
        <f>IF(AND(F49=0,G49=0),"diskval.",IF(AND(F49&gt;0,G49&gt;0),MIN(F49:G49),IF(F49&gt;0,F49,G49)))</f>
        <v>23.05</v>
      </c>
      <c r="I49">
        <f t="shared" si="1"/>
        <v>23.050481600000001</v>
      </c>
      <c r="J49" s="294">
        <v>6</v>
      </c>
      <c r="K49" s="36">
        <v>6</v>
      </c>
      <c r="L49"/>
      <c r="M49" s="36">
        <v>27</v>
      </c>
      <c r="N49" s="214" t="s">
        <v>81</v>
      </c>
      <c r="O49" s="109" t="s">
        <v>59</v>
      </c>
      <c r="P49" s="82">
        <v>18.66</v>
      </c>
      <c r="Q49" s="88">
        <v>18.48</v>
      </c>
      <c r="R49" s="83">
        <v>18.48</v>
      </c>
      <c r="S49"/>
    </row>
    <row r="50" spans="1:19" ht="15.75" customHeight="1" x14ac:dyDescent="0.25">
      <c r="A50" s="37">
        <f>RANK(I50,$I$3:$I$72,1)</f>
        <v>48</v>
      </c>
      <c r="B50"/>
      <c r="C50" s="148">
        <v>42</v>
      </c>
      <c r="D50" s="157" t="str">
        <f>IF(přihlášky!$G$100="X",přihlášky!$E$100,přihlášky!$H$100)</f>
        <v>Myslivec Jan</v>
      </c>
      <c r="E50" s="110" t="str">
        <f>Startovky!E48</f>
        <v>ÚO Prachatice</v>
      </c>
      <c r="F50" s="3">
        <v>23.13</v>
      </c>
      <c r="G50" s="86">
        <v>24.03</v>
      </c>
      <c r="H50" s="84">
        <f>IF(AND(F50=0,G50=0),"diskval.",IF(AND(F50&gt;0,G50&gt;0),MIN(F50:G50),IF(F50&gt;0,F50,G50)))</f>
        <v>23.13</v>
      </c>
      <c r="I50">
        <f t="shared" si="1"/>
        <v>23.1304716</v>
      </c>
      <c r="J50" s="295"/>
      <c r="K50" s="37">
        <v>9</v>
      </c>
      <c r="L50"/>
      <c r="M50" s="37">
        <v>20</v>
      </c>
      <c r="N50" s="89" t="s">
        <v>76</v>
      </c>
      <c r="O50" s="110" t="s">
        <v>59</v>
      </c>
      <c r="P50" s="3">
        <v>18.920000000000002</v>
      </c>
      <c r="Q50" s="86">
        <v>18.86</v>
      </c>
      <c r="R50" s="84">
        <v>18.86</v>
      </c>
      <c r="S50"/>
    </row>
    <row r="51" spans="1:19" ht="15.75" customHeight="1" x14ac:dyDescent="0.25">
      <c r="A51" s="37">
        <f>RANK(I51,$I$3:$I$72,1)</f>
        <v>49</v>
      </c>
      <c r="B51"/>
      <c r="C51" s="148">
        <v>29</v>
      </c>
      <c r="D51" s="156" t="str">
        <f>IF(přihlášky!$G$21="X",přihlášky!$E$21,přihlášky!$H$21)</f>
        <v>Dudák Jakub</v>
      </c>
      <c r="E51" s="110" t="str">
        <f>Startovky!E32</f>
        <v>ÚO Český Krumlov</v>
      </c>
      <c r="F51" s="3"/>
      <c r="G51" s="86">
        <v>23.49</v>
      </c>
      <c r="H51" s="84">
        <f>IF(AND(F51=0,G51=0),"diskval.",IF(AND(F51&gt;0,G51&gt;0),MIN(F51:G51),IF(F51&gt;0,F51,G51)))</f>
        <v>23.49</v>
      </c>
      <c r="I51">
        <f t="shared" si="1"/>
        <v>23.491234899999998</v>
      </c>
      <c r="J51" s="295"/>
      <c r="K51" s="37">
        <v>10</v>
      </c>
      <c r="L51"/>
      <c r="M51" s="37">
        <v>34</v>
      </c>
      <c r="N51" s="89" t="s">
        <v>79</v>
      </c>
      <c r="O51" s="110" t="s">
        <v>59</v>
      </c>
      <c r="P51" s="3">
        <v>20.65</v>
      </c>
      <c r="Q51" s="86">
        <v>18.86</v>
      </c>
      <c r="R51" s="84">
        <v>18.86</v>
      </c>
      <c r="S51"/>
    </row>
    <row r="52" spans="1:19" ht="15.75" customHeight="1" x14ac:dyDescent="0.25">
      <c r="A52" s="37">
        <f>RANK(I52,$I$3:$I$72,1)</f>
        <v>50</v>
      </c>
      <c r="B52"/>
      <c r="C52" s="148">
        <v>35</v>
      </c>
      <c r="D52" s="156" t="str">
        <f>IF(přihlášky!$G$99="X",přihlášky!$E$99,přihlášky!$H$99)</f>
        <v>Uhlíř Josef</v>
      </c>
      <c r="E52" s="110" t="str">
        <f>Startovky!E38</f>
        <v>ÚO Prachatice</v>
      </c>
      <c r="F52" s="3">
        <v>23.54</v>
      </c>
      <c r="G52" s="86">
        <v>23.8</v>
      </c>
      <c r="H52" s="84">
        <f>IF(AND(F52=0,G52=0),"diskval.",IF(AND(F52&gt;0,G52&gt;0),MIN(F52:G52),IF(F52&gt;0,F52,G52)))</f>
        <v>23.54</v>
      </c>
      <c r="I52">
        <f t="shared" si="1"/>
        <v>23.5404734</v>
      </c>
      <c r="J52" s="295"/>
      <c r="K52" s="37">
        <v>12</v>
      </c>
      <c r="L52"/>
      <c r="M52" s="37">
        <v>41</v>
      </c>
      <c r="N52" s="91" t="s">
        <v>96</v>
      </c>
      <c r="O52" s="110" t="s">
        <v>59</v>
      </c>
      <c r="P52" s="3">
        <v>19.95</v>
      </c>
      <c r="Q52" s="86">
        <v>18.97</v>
      </c>
      <c r="R52" s="84">
        <v>18.97</v>
      </c>
      <c r="S52"/>
    </row>
    <row r="53" spans="1:19" ht="15.75" customHeight="1" x14ac:dyDescent="0.25">
      <c r="A53" s="37">
        <f>RANK(I53,$I$3:$I$72,1)</f>
        <v>51</v>
      </c>
      <c r="B53"/>
      <c r="C53" s="148">
        <v>58</v>
      </c>
      <c r="D53" s="157" t="str">
        <f>IF(přihlášky!$G$38="X",přihlášky!$E$38,přihlášky!$H$38)</f>
        <v>Baránek Václav (100m jednotlivci)</v>
      </c>
      <c r="E53" s="110" t="str">
        <f>Startovky!E64</f>
        <v>ÚO Tábor</v>
      </c>
      <c r="F53" s="3">
        <v>23.64</v>
      </c>
      <c r="G53" s="86"/>
      <c r="H53" s="84">
        <f>IF(AND(F53=0,G53=0),"diskval.",IF(AND(F53&gt;0,G53&gt;0),MIN(F53:G53),IF(F53&gt;0,F53,G53)))</f>
        <v>23.64</v>
      </c>
      <c r="I53">
        <f t="shared" si="1"/>
        <v>23.6412364</v>
      </c>
      <c r="J53" s="295"/>
      <c r="K53" s="37">
        <v>21</v>
      </c>
      <c r="L53"/>
      <c r="M53" s="37">
        <v>6</v>
      </c>
      <c r="N53" s="89" t="s">
        <v>75</v>
      </c>
      <c r="O53" s="110" t="s">
        <v>59</v>
      </c>
      <c r="P53" s="3">
        <v>20.21</v>
      </c>
      <c r="Q53" s="86">
        <v>19.96</v>
      </c>
      <c r="R53" s="84">
        <v>19.96</v>
      </c>
      <c r="S53"/>
    </row>
    <row r="54" spans="1:19" ht="15.75" customHeight="1" thickBot="1" x14ac:dyDescent="0.3">
      <c r="A54" s="37">
        <f>RANK(I54,$I$3:$I$72,1)</f>
        <v>52</v>
      </c>
      <c r="B54"/>
      <c r="C54" s="148">
        <v>47</v>
      </c>
      <c r="D54" s="157" t="str">
        <f>IF(přihlášky!$G$75="X",přihlášky!$E$75,přihlášky!$H$75)</f>
        <v>Štolba František (věž jednotlici)</v>
      </c>
      <c r="E54" s="110" t="str">
        <f>Startovky!E53</f>
        <v>ÚO Strakonice</v>
      </c>
      <c r="F54" s="3">
        <v>31.28</v>
      </c>
      <c r="G54" s="86">
        <v>23.84</v>
      </c>
      <c r="H54" s="84">
        <f>IF(AND(F54=0,G54=0),"diskval.",IF(AND(F54&gt;0,G54&gt;0),MIN(F54:G54),IF(F54&gt;0,F54,G54)))</f>
        <v>23.84</v>
      </c>
      <c r="I54">
        <f t="shared" si="1"/>
        <v>23.8405512</v>
      </c>
      <c r="J54" s="296"/>
      <c r="K54" s="38">
        <v>22</v>
      </c>
      <c r="L54"/>
      <c r="M54" s="38">
        <v>48</v>
      </c>
      <c r="N54" s="215" t="s">
        <v>78</v>
      </c>
      <c r="O54" s="111" t="s">
        <v>59</v>
      </c>
      <c r="P54" s="4">
        <v>20.2</v>
      </c>
      <c r="Q54" s="188">
        <v>20.04</v>
      </c>
      <c r="R54" s="189">
        <v>20.04</v>
      </c>
      <c r="S54"/>
    </row>
    <row r="55" spans="1:19" ht="14.4" thickBot="1" x14ac:dyDescent="0.3">
      <c r="A55" s="37">
        <f>RANK(I55,$I$3:$I$72,1)</f>
        <v>53</v>
      </c>
      <c r="B55"/>
      <c r="C55" s="148">
        <v>14</v>
      </c>
      <c r="D55" s="156" t="str">
        <f>IF(přihlášky!$G$96="X",přihlášky!$E$96,přihlášky!$H$96)</f>
        <v>Šmajcl František</v>
      </c>
      <c r="E55" s="110" t="str">
        <f>Startovky!E17</f>
        <v>ÚO Prachatice</v>
      </c>
      <c r="F55" s="3">
        <v>23.98</v>
      </c>
      <c r="G55" s="86"/>
      <c r="H55" s="84">
        <f>IF(AND(F55=0,G55=0),"diskval.",IF(AND(F55&gt;0,G55&gt;0),MIN(F55:G55),IF(F55&gt;0,F55,G55)))</f>
        <v>23.98</v>
      </c>
      <c r="I55">
        <f t="shared" si="1"/>
        <v>23.981239800000001</v>
      </c>
      <c r="J55" s="13" t="s">
        <v>26</v>
      </c>
      <c r="K55" s="92">
        <f>RANK(T15,T10:T16,1)</f>
        <v>2</v>
      </c>
      <c r="L55"/>
      <c r="M55"/>
      <c r="N55"/>
      <c r="O55"/>
      <c r="P55"/>
      <c r="Q55"/>
      <c r="R55" s="85">
        <f>SUM(R49:R54)</f>
        <v>115.16999999999999</v>
      </c>
      <c r="S55" s="50" t="s">
        <v>34</v>
      </c>
    </row>
    <row r="56" spans="1:19" ht="14.4" thickBot="1" x14ac:dyDescent="0.3">
      <c r="A56" s="37">
        <f>RANK(I56,$I$3:$I$72,1)</f>
        <v>54</v>
      </c>
      <c r="B56"/>
      <c r="C56" s="148">
        <v>51</v>
      </c>
      <c r="D56" s="157" t="str">
        <f>IF(přihlášky!$G$37="X",přihlášky!$E$37,přihlášky!$H$37)</f>
        <v>Havelka Mikuláš</v>
      </c>
      <c r="E56" s="110" t="str">
        <f>Startovky!E57</f>
        <v>ÚO Tábor</v>
      </c>
      <c r="F56" s="3">
        <v>28.7</v>
      </c>
      <c r="G56" s="86">
        <v>25.69</v>
      </c>
      <c r="H56" s="84">
        <f>IF(AND(F56=0,G56=0),"diskval.",IF(AND(F56&gt;0,G56&gt;0),MIN(F56:G56),IF(F56&gt;0,F56,G56)))</f>
        <v>25.69</v>
      </c>
      <c r="I56">
        <f t="shared" si="1"/>
        <v>25.690543900000002</v>
      </c>
      <c r="J56"/>
      <c r="K56"/>
      <c r="L56"/>
      <c r="M56"/>
      <c r="N56"/>
      <c r="O56"/>
      <c r="P56"/>
      <c r="Q56"/>
      <c r="R56"/>
      <c r="S56"/>
    </row>
    <row r="57" spans="1:19" ht="14.4" thickBot="1" x14ac:dyDescent="0.3">
      <c r="A57" s="37">
        <f>RANK(I57,$I$3:$I$72,1)</f>
        <v>55</v>
      </c>
      <c r="B57"/>
      <c r="C57" s="148">
        <v>3</v>
      </c>
      <c r="D57" s="156" t="str">
        <f>IF(přihlášky!$G$43="X",přihlášky!$E$43,přihlášky!$H$43)</f>
        <v>Nestartuje</v>
      </c>
      <c r="E57" s="110" t="str">
        <f>Startovky!E6</f>
        <v>ÚO Písek</v>
      </c>
      <c r="F57" s="3"/>
      <c r="G57" s="86"/>
      <c r="H57" s="84" t="str">
        <f>IF(AND(F57=0,G57=0),"diskval.",IF(AND(F57&gt;0,G57&gt;0),MIN(F57:G57),IF(F57&gt;0,F57,G57)))</f>
        <v>diskval.</v>
      </c>
      <c r="I57">
        <f t="shared" si="1"/>
        <v>1000</v>
      </c>
      <c r="J57"/>
      <c r="K57" s="9"/>
      <c r="L57"/>
      <c r="M57" s="297" t="str">
        <f>přihlášky!$C$13</f>
        <v>ÚO Prachatice</v>
      </c>
      <c r="N57" s="298"/>
      <c r="O57" s="298"/>
      <c r="P57" s="298"/>
      <c r="Q57" s="299"/>
      <c r="R57"/>
      <c r="S57"/>
    </row>
    <row r="58" spans="1:19" ht="15.75" customHeight="1" x14ac:dyDescent="0.25">
      <c r="A58" s="37">
        <f>RANK(I58,$I$3:$I$72,1)</f>
        <v>55</v>
      </c>
      <c r="B58"/>
      <c r="C58" s="148">
        <v>13</v>
      </c>
      <c r="D58" s="156" t="str">
        <f>IF(přihlášky!$G$83="X",přihlášky!$E$83,přihlášky!$H$83)</f>
        <v>Nestartuje</v>
      </c>
      <c r="E58" s="110" t="str">
        <f>Startovky!E16</f>
        <v>ÚO Jindřichův Hradec</v>
      </c>
      <c r="F58" s="3"/>
      <c r="G58" s="86"/>
      <c r="H58" s="84" t="str">
        <f>IF(AND(F58=0,G58=0),"diskval.",IF(AND(F58&gt;0,G58&gt;0),MIN(F58:G58),IF(F58&gt;0,F58,G58)))</f>
        <v>diskval.</v>
      </c>
      <c r="I58">
        <f t="shared" si="1"/>
        <v>1000</v>
      </c>
      <c r="J58" s="294">
        <v>7</v>
      </c>
      <c r="K58" s="36">
        <v>7</v>
      </c>
      <c r="L58"/>
      <c r="M58" s="36">
        <v>21</v>
      </c>
      <c r="N58" s="186" t="s">
        <v>100</v>
      </c>
      <c r="O58" s="109" t="s">
        <v>57</v>
      </c>
      <c r="P58" s="82">
        <v>19.32</v>
      </c>
      <c r="Q58" s="88">
        <v>18.63</v>
      </c>
      <c r="R58" s="83">
        <v>18.63</v>
      </c>
      <c r="S58"/>
    </row>
    <row r="59" spans="1:19" ht="15.75" customHeight="1" x14ac:dyDescent="0.25">
      <c r="A59" s="37">
        <f>RANK(I59,$I$3:$I$72,1)</f>
        <v>55</v>
      </c>
      <c r="B59"/>
      <c r="C59" s="148">
        <v>28</v>
      </c>
      <c r="D59" s="156" t="str">
        <f>IF(přihlášky!$G$98="X",přihlášky!$E$98,přihlášky!$H$98)</f>
        <v>Vodrášek Josef</v>
      </c>
      <c r="E59" s="110" t="str">
        <f>Startovky!E31</f>
        <v>ÚO Prachatice</v>
      </c>
      <c r="F59" s="3"/>
      <c r="G59" s="86"/>
      <c r="H59" s="84" t="str">
        <f>IF(AND(F59=0,G59=0),"diskval.",IF(AND(F59&gt;0,G59&gt;0),MIN(F59:G59),IF(F59&gt;0,F59,G59)))</f>
        <v>diskval.</v>
      </c>
      <c r="I59">
        <f t="shared" si="1"/>
        <v>1000</v>
      </c>
      <c r="J59" s="295"/>
      <c r="K59" s="37">
        <v>45</v>
      </c>
      <c r="L59"/>
      <c r="M59" s="37">
        <v>49</v>
      </c>
      <c r="N59" s="89" t="s">
        <v>104</v>
      </c>
      <c r="O59" s="110" t="s">
        <v>57</v>
      </c>
      <c r="P59" s="3">
        <v>23.36</v>
      </c>
      <c r="Q59" s="86">
        <v>22.83</v>
      </c>
      <c r="R59" s="84">
        <v>22.83</v>
      </c>
      <c r="S59"/>
    </row>
    <row r="60" spans="1:19" ht="15.75" customHeight="1" x14ac:dyDescent="0.25">
      <c r="A60" s="37">
        <f>RANK(I60,$I$3:$I$72,1)</f>
        <v>55</v>
      </c>
      <c r="B60"/>
      <c r="C60" s="148">
        <v>46</v>
      </c>
      <c r="D60" s="157" t="str">
        <f>IF(přihlášky!$G$62="X",přihlášky!$E$62,přihlášky!$H$62)</f>
        <v>Nestartuje</v>
      </c>
      <c r="E60" s="110" t="str">
        <f>Startovky!E52</f>
        <v>ÚO České Budějovice</v>
      </c>
      <c r="F60" s="3"/>
      <c r="G60" s="86"/>
      <c r="H60" s="84" t="str">
        <f>IF(AND(F60=0,G60=0),"diskval.",IF(AND(F60&gt;0,G60&gt;0),MIN(F60:G60),IF(F60&gt;0,F60,G60)))</f>
        <v>diskval.</v>
      </c>
      <c r="I60">
        <f t="shared" si="1"/>
        <v>1000</v>
      </c>
      <c r="J60" s="295"/>
      <c r="K60" s="37">
        <v>46</v>
      </c>
      <c r="L60"/>
      <c r="M60" s="37">
        <v>7</v>
      </c>
      <c r="N60" s="89" t="s">
        <v>54</v>
      </c>
      <c r="O60" s="110" t="s">
        <v>57</v>
      </c>
      <c r="P60" s="3">
        <v>26.61</v>
      </c>
      <c r="Q60" s="86">
        <v>22.89</v>
      </c>
      <c r="R60" s="84">
        <v>22.89</v>
      </c>
      <c r="S60"/>
    </row>
    <row r="61" spans="1:19" ht="15.75" customHeight="1" x14ac:dyDescent="0.25">
      <c r="A61" s="37">
        <f>RANK(I61,$I$3:$I$72,1)</f>
        <v>55</v>
      </c>
      <c r="B61"/>
      <c r="C61" s="148">
        <v>52</v>
      </c>
      <c r="D61" s="158" t="str">
        <f>IF(přihlášky!$G$50="X",přihlášky!$E$50,přihlášky!$H$50)</f>
        <v>Brož Lukáš</v>
      </c>
      <c r="E61" s="110" t="str">
        <f>Startovky!E58</f>
        <v>ÚO Písek</v>
      </c>
      <c r="F61" s="3"/>
      <c r="G61" s="86"/>
      <c r="H61" s="84" t="str">
        <f>IF(AND(F61=0,G61=0),"diskval.",IF(AND(F61&gt;0,G61&gt;0),MIN(F61:G61),IF(F61&gt;0,F61,G61)))</f>
        <v>diskval.</v>
      </c>
      <c r="I61">
        <f t="shared" si="1"/>
        <v>1000</v>
      </c>
      <c r="J61" s="295"/>
      <c r="K61" s="37">
        <v>47</v>
      </c>
      <c r="L61"/>
      <c r="M61" s="37">
        <v>63</v>
      </c>
      <c r="N61" s="89" t="s">
        <v>105</v>
      </c>
      <c r="O61" s="110" t="s">
        <v>57</v>
      </c>
      <c r="P61" s="3">
        <v>25.11</v>
      </c>
      <c r="Q61" s="86">
        <v>23.05</v>
      </c>
      <c r="R61" s="84">
        <v>23.05</v>
      </c>
      <c r="S61"/>
    </row>
    <row r="62" spans="1:19" ht="15.75" customHeight="1" x14ac:dyDescent="0.25">
      <c r="A62" s="37">
        <f>RANK(I62,$I$3:$I$72,1)</f>
        <v>55</v>
      </c>
      <c r="B62"/>
      <c r="C62" s="148">
        <v>54</v>
      </c>
      <c r="D62" s="157" t="str">
        <f>IF(přihlášky!$G$76="X",přihlášky!$E$76,přihlášky!$H$76)</f>
        <v>Nestartuje</v>
      </c>
      <c r="E62" s="110" t="str">
        <f>Startovky!E60</f>
        <v>ÚO Strakonice</v>
      </c>
      <c r="F62" s="3"/>
      <c r="G62" s="86"/>
      <c r="H62" s="84" t="str">
        <f>IF(AND(F62=0,G62=0),"diskval.",IF(AND(F62&gt;0,G62&gt;0),MIN(F62:G62),IF(F62&gt;0,F62,G62)))</f>
        <v>diskval.</v>
      </c>
      <c r="I62">
        <f t="shared" si="1"/>
        <v>1000</v>
      </c>
      <c r="J62" s="295"/>
      <c r="K62" s="37">
        <v>48</v>
      </c>
      <c r="L62"/>
      <c r="M62" s="37">
        <v>42</v>
      </c>
      <c r="N62" s="89" t="s">
        <v>103</v>
      </c>
      <c r="O62" s="110" t="s">
        <v>57</v>
      </c>
      <c r="P62" s="3">
        <v>23.13</v>
      </c>
      <c r="Q62" s="86">
        <v>24.03</v>
      </c>
      <c r="R62" s="84">
        <v>23.13</v>
      </c>
      <c r="S62"/>
    </row>
    <row r="63" spans="1:19" ht="15.75" customHeight="1" thickBot="1" x14ac:dyDescent="0.3">
      <c r="A63" s="37">
        <f>RANK(I63,$I$3:$I$72,1)</f>
        <v>55</v>
      </c>
      <c r="B63"/>
      <c r="C63" s="148">
        <v>55</v>
      </c>
      <c r="D63" s="157" t="str">
        <f>IF(přihlášky!$G$89="X",přihlášky!$E$89,přihlášky!$H$89)</f>
        <v>Janů František</v>
      </c>
      <c r="E63" s="110" t="str">
        <f>Startovky!E61</f>
        <v>ÚO Jindřichův Hradec</v>
      </c>
      <c r="F63" s="3"/>
      <c r="G63" s="86"/>
      <c r="H63" s="84" t="str">
        <f>IF(AND(F63=0,G63=0),"diskval.",IF(AND(F63&gt;0,G63&gt;0),MIN(F63:G63),IF(F63&gt;0,F63,G63)))</f>
        <v>diskval.</v>
      </c>
      <c r="I63">
        <f t="shared" si="1"/>
        <v>1000</v>
      </c>
      <c r="J63" s="296"/>
      <c r="K63" s="38">
        <v>50</v>
      </c>
      <c r="L63"/>
      <c r="M63" s="38">
        <v>35</v>
      </c>
      <c r="N63" s="187" t="s">
        <v>102</v>
      </c>
      <c r="O63" s="111" t="s">
        <v>57</v>
      </c>
      <c r="P63" s="4">
        <v>23.54</v>
      </c>
      <c r="Q63" s="188">
        <v>23.8</v>
      </c>
      <c r="R63" s="189">
        <v>23.54</v>
      </c>
      <c r="S63"/>
    </row>
    <row r="64" spans="1:19" ht="14.4" thickBot="1" x14ac:dyDescent="0.3">
      <c r="A64" s="37">
        <f>RANK(I64,$I$3:$I$72,1)</f>
        <v>55</v>
      </c>
      <c r="B64"/>
      <c r="C64" s="148">
        <v>56</v>
      </c>
      <c r="D64" s="157" t="str">
        <f>IF(přihlášky!$G$102="X",přihlášky!$E$102,přihlášky!$H$102)</f>
        <v>Nestartuje</v>
      </c>
      <c r="E64" s="110" t="str">
        <f>Startovky!E62</f>
        <v>ÚO Prachatice</v>
      </c>
      <c r="F64" s="3"/>
      <c r="G64" s="86"/>
      <c r="H64" s="84" t="str">
        <f>IF(AND(F64=0,G64=0),"diskval.",IF(AND(F64&gt;0,G64&gt;0),MIN(F64:G64),IF(F64&gt;0,F64,G64)))</f>
        <v>diskval.</v>
      </c>
      <c r="I64">
        <f t="shared" si="1"/>
        <v>1000</v>
      </c>
      <c r="J64" s="13" t="s">
        <v>26</v>
      </c>
      <c r="K64" s="92">
        <f>RANK(T16,T10:T16,1)</f>
        <v>7</v>
      </c>
      <c r="L64"/>
      <c r="M64"/>
      <c r="N64"/>
      <c r="O64"/>
      <c r="P64"/>
      <c r="Q64"/>
      <c r="R64" s="85">
        <f>SUM(R58:R63)</f>
        <v>134.07</v>
      </c>
      <c r="S64" s="50" t="s">
        <v>34</v>
      </c>
    </row>
    <row r="65" spans="1:19" ht="15.75" customHeight="1" x14ac:dyDescent="0.25">
      <c r="A65" s="37">
        <f>RANK(I65,$I$3:$I$72,1)</f>
        <v>55</v>
      </c>
      <c r="B65"/>
      <c r="C65" s="148">
        <v>57</v>
      </c>
      <c r="D65" s="157" t="str">
        <f>IF(přihlášky!$G$25="X",přihlášky!$E$25,přihlášky!$H$25)</f>
        <v>Marek Jakub (jednotlivci)</v>
      </c>
      <c r="E65" s="110" t="str">
        <f>Startovky!E63</f>
        <v>ÚO Český Krumlov</v>
      </c>
      <c r="F65" s="3"/>
      <c r="G65" s="86"/>
      <c r="H65" s="84" t="str">
        <f>IF(AND(F65=0,G65=0),"diskval.",IF(AND(F65&gt;0,G65&gt;0),MIN(F65:G65),IF(F65&gt;0,F65,G65)))</f>
        <v>diskval.</v>
      </c>
      <c r="I65">
        <f t="shared" si="1"/>
        <v>1000</v>
      </c>
      <c r="J65"/>
      <c r="K65"/>
      <c r="L65"/>
      <c r="M65" s="305" t="s">
        <v>43</v>
      </c>
      <c r="N65" s="306"/>
      <c r="O65" s="306"/>
      <c r="P65" s="306"/>
      <c r="Q65" s="306"/>
      <c r="R65" s="306"/>
      <c r="S65" s="306"/>
    </row>
    <row r="66" spans="1:19" ht="12.75" customHeight="1" x14ac:dyDescent="0.25">
      <c r="A66" s="37">
        <f>RANK(I66,$I$3:$I$72,1)</f>
        <v>55</v>
      </c>
      <c r="B66"/>
      <c r="C66" s="148">
        <v>61</v>
      </c>
      <c r="D66" s="159" t="str">
        <f>IF(přihlášky!$G$77="X",přihlášky!$E$77,přihlášky!$H$77)</f>
        <v>Nestartuje</v>
      </c>
      <c r="E66" s="110" t="str">
        <f>Startovky!E67</f>
        <v>ÚO Strakonice</v>
      </c>
      <c r="F66" s="3"/>
      <c r="G66" s="86"/>
      <c r="H66" s="84" t="str">
        <f>IF(AND(F66=0,G66=0),"diskval.",IF(AND(F66&gt;0,G66&gt;0),MIN(F66:G66),IF(F66&gt;0,F66,G66)))</f>
        <v>diskval.</v>
      </c>
      <c r="I66">
        <f t="shared" si="1"/>
        <v>1000</v>
      </c>
      <c r="J66"/>
      <c r="K66"/>
      <c r="L66"/>
      <c r="M66" s="306"/>
      <c r="N66" s="306"/>
      <c r="O66" s="306"/>
      <c r="P66" s="306"/>
      <c r="Q66" s="306"/>
      <c r="R66" s="306"/>
      <c r="S66" s="306"/>
    </row>
    <row r="67" spans="1:19" ht="13.8" x14ac:dyDescent="0.25">
      <c r="A67" s="37">
        <f>RANK(I67,$I$3:$I$72,1)</f>
        <v>55</v>
      </c>
      <c r="B67"/>
      <c r="C67" s="148">
        <v>64</v>
      </c>
      <c r="D67" s="157" t="str">
        <f>IF(přihlášky!$G$26="X",přihlášky!$E$26,přihlášky!$H$26)</f>
        <v>Balog Jiří (ÚO ST - jednotlivci)</v>
      </c>
      <c r="E67" s="110" t="str">
        <f>Startovky!E70</f>
        <v>ÚO Strakonice</v>
      </c>
      <c r="F67" s="3"/>
      <c r="G67" s="86"/>
      <c r="H67" s="84" t="str">
        <f>IF(AND(F67=0,G67=0),"diskval.",IF(AND(F67&gt;0,G67&gt;0),MIN(F67:G67),IF(F67&gt;0,F67,G67)))</f>
        <v>diskval.</v>
      </c>
      <c r="I67">
        <f t="shared" ref="I67:I72" si="2">IF(F67+G67=0,1000,H67+((IF(F67&gt;0,F67,100)+IF(G67&gt;0,G67,100))/100000))</f>
        <v>1000</v>
      </c>
      <c r="J67"/>
      <c r="K67"/>
      <c r="L67"/>
      <c r="M67" s="306"/>
      <c r="N67" s="306"/>
      <c r="O67" s="306"/>
      <c r="P67" s="306"/>
      <c r="Q67" s="306"/>
      <c r="R67" s="306"/>
      <c r="S67" s="306"/>
    </row>
    <row r="68" spans="1:19" ht="13.8" x14ac:dyDescent="0.25">
      <c r="A68" s="37">
        <f>RANK(I68,$I$3:$I$72,1)</f>
        <v>55</v>
      </c>
      <c r="B68"/>
      <c r="C68" s="148">
        <v>65</v>
      </c>
      <c r="D68" s="157" t="str">
        <f>IF(přihlášky!$G$39="X",přihlášky!$E$39,přihlášky!$H$39)</f>
        <v>Nestartuje</v>
      </c>
      <c r="E68" s="110" t="str">
        <f>Startovky!E71</f>
        <v>ÚO Tábor</v>
      </c>
      <c r="F68" s="3"/>
      <c r="G68" s="86"/>
      <c r="H68" s="84" t="str">
        <f>IF(AND(F68=0,G68=0),"diskval.",IF(AND(F68&gt;0,G68&gt;0),MIN(F68:G68),IF(F68&gt;0,F68,G68)))</f>
        <v>diskval.</v>
      </c>
      <c r="I68">
        <f t="shared" si="2"/>
        <v>1000</v>
      </c>
      <c r="J68"/>
      <c r="K68"/>
      <c r="L68"/>
      <c r="M68" s="306"/>
      <c r="N68" s="306"/>
      <c r="O68" s="306"/>
      <c r="P68" s="306"/>
      <c r="Q68" s="306"/>
      <c r="R68" s="306"/>
      <c r="S68" s="306"/>
    </row>
    <row r="69" spans="1:19" ht="13.8" x14ac:dyDescent="0.25">
      <c r="A69" s="37">
        <f>RANK(I69,$I$3:$I$72,1)</f>
        <v>55</v>
      </c>
      <c r="B69"/>
      <c r="C69" s="148">
        <v>67</v>
      </c>
      <c r="D69" s="157" t="str">
        <f>IF(přihlášky!$G$65="X",přihlášky!$E$65,přihlášky!$H$65)</f>
        <v>Nestartuje</v>
      </c>
      <c r="E69" s="110" t="str">
        <f>Startovky!E73</f>
        <v>ÚO České Budějovice</v>
      </c>
      <c r="F69" s="3"/>
      <c r="G69" s="86"/>
      <c r="H69" s="84" t="str">
        <f>IF(AND(F69=0,G69=0),"diskval.",IF(AND(F69&gt;0,G69&gt;0),MIN(F69:G69),IF(F69&gt;0,F69,G69)))</f>
        <v>diskval.</v>
      </c>
      <c r="I69">
        <f t="shared" si="2"/>
        <v>1000</v>
      </c>
      <c r="J69"/>
      <c r="K69"/>
      <c r="L69"/>
      <c r="M69" s="306"/>
      <c r="N69" s="306"/>
      <c r="O69" s="306"/>
      <c r="P69" s="306"/>
      <c r="Q69" s="306"/>
      <c r="R69" s="306"/>
      <c r="S69" s="306"/>
    </row>
    <row r="70" spans="1:19" ht="13.8" x14ac:dyDescent="0.25">
      <c r="A70" s="37">
        <f>RANK(I70,$I$3:$I$72,1)</f>
        <v>55</v>
      </c>
      <c r="B70"/>
      <c r="C70" s="148">
        <v>68</v>
      </c>
      <c r="D70" s="157" t="str">
        <f>IF(přihlášky!$G$78="X",přihlášky!$E$78,přihlášky!$H$78)</f>
        <v>Nestartuje</v>
      </c>
      <c r="E70" s="110" t="str">
        <f>Startovky!E74</f>
        <v>ÚO Strakonice</v>
      </c>
      <c r="F70" s="3"/>
      <c r="G70" s="86"/>
      <c r="H70" s="84" t="str">
        <f>IF(AND(F70=0,G70=0),"diskval.",IF(AND(F70&gt;0,G70&gt;0),MIN(F70:G70),IF(F70&gt;0,F70,G70)))</f>
        <v>diskval.</v>
      </c>
      <c r="I70">
        <f t="shared" si="2"/>
        <v>1000</v>
      </c>
      <c r="J70"/>
      <c r="K70"/>
      <c r="L70"/>
      <c r="M70" s="306"/>
      <c r="N70" s="306"/>
      <c r="O70" s="306"/>
      <c r="P70" s="306"/>
      <c r="Q70" s="306"/>
      <c r="R70" s="306"/>
      <c r="S70" s="306"/>
    </row>
    <row r="71" spans="1:19" ht="13.8" x14ac:dyDescent="0.25">
      <c r="A71" s="37">
        <f>RANK(I71,$I$3:$I$72,1)</f>
        <v>55</v>
      </c>
      <c r="B71"/>
      <c r="C71" s="148">
        <v>69</v>
      </c>
      <c r="D71" s="157" t="str">
        <f>IF(přihlášky!$G$91="X",přihlášky!$E$91,přihlášky!$H$91)</f>
        <v>Nestartuje</v>
      </c>
      <c r="E71" s="110" t="str">
        <f>Startovky!E75</f>
        <v>ÚO Jindřichův Hradec</v>
      </c>
      <c r="F71" s="3"/>
      <c r="G71" s="86"/>
      <c r="H71" s="84" t="str">
        <f>IF(AND(F71=0,G71=0),"diskval.",IF(AND(F71&gt;0,G71&gt;0),MIN(F71:G71),IF(F71&gt;0,F71,G71)))</f>
        <v>diskval.</v>
      </c>
      <c r="I71">
        <f t="shared" si="2"/>
        <v>1000</v>
      </c>
      <c r="J71"/>
      <c r="K71"/>
      <c r="L71"/>
      <c r="M71" s="306"/>
      <c r="N71" s="306"/>
      <c r="O71" s="306"/>
      <c r="P71" s="306"/>
      <c r="Q71" s="306"/>
      <c r="R71" s="306"/>
      <c r="S71" s="306"/>
    </row>
    <row r="72" spans="1:19" ht="14.4" thickBot="1" x14ac:dyDescent="0.3">
      <c r="A72" s="38">
        <f>RANK(I72,$I$3:$I$72,1)</f>
        <v>55</v>
      </c>
      <c r="B72"/>
      <c r="C72" s="149">
        <v>70</v>
      </c>
      <c r="D72" s="66" t="str">
        <f>IF(přihlášky!$G$104="X",přihlášky!$E$104,přihlášky!$H$104)</f>
        <v>Nestartuje</v>
      </c>
      <c r="E72" s="111" t="str">
        <f>Startovky!E76</f>
        <v>ÚO Prachatice</v>
      </c>
      <c r="F72" s="4"/>
      <c r="G72" s="188"/>
      <c r="H72" s="189" t="str">
        <f>IF(AND(F72=0,G72=0),"diskval.",IF(AND(F72&gt;0,G72&gt;0),MIN(F72:G72),IF(F72&gt;0,F72,G72)))</f>
        <v>diskval.</v>
      </c>
      <c r="I72">
        <f t="shared" si="2"/>
        <v>1000</v>
      </c>
      <c r="J72"/>
      <c r="K72"/>
      <c r="L72"/>
      <c r="M72" s="306"/>
      <c r="N72" s="306"/>
      <c r="O72" s="306"/>
      <c r="P72" s="306"/>
      <c r="Q72" s="306"/>
      <c r="R72" s="306"/>
      <c r="S72" s="306"/>
    </row>
  </sheetData>
  <sortState ref="A3:H72">
    <sortCondition ref="H72"/>
  </sortState>
  <mergeCells count="17">
    <mergeCell ref="M65:S72"/>
    <mergeCell ref="M3:Q3"/>
    <mergeCell ref="M12:Q12"/>
    <mergeCell ref="M21:Q21"/>
    <mergeCell ref="M30:Q30"/>
    <mergeCell ref="M39:Q39"/>
    <mergeCell ref="P2:Q2"/>
    <mergeCell ref="J40:J45"/>
    <mergeCell ref="J49:J54"/>
    <mergeCell ref="J58:J63"/>
    <mergeCell ref="C1:H1"/>
    <mergeCell ref="J4:J9"/>
    <mergeCell ref="J13:J18"/>
    <mergeCell ref="J22:J27"/>
    <mergeCell ref="J31:J36"/>
    <mergeCell ref="M48:Q48"/>
    <mergeCell ref="M57:Q57"/>
  </mergeCells>
  <pageMargins left="0.23622047244094491" right="0.23622047244094491" top="0.74803149606299213" bottom="0.74803149606299213" header="0.31496062992125984" footer="0.31496062992125984"/>
  <pageSetup paperSize="9" scale="96" fitToWidth="2" fitToHeight="2" orientation="portrait" r:id="rId1"/>
  <rowBreaks count="2" manualBreakCount="2">
    <brk id="37" max="7" man="1"/>
    <brk id="37" min="9" max="18" man="1"/>
  </rowBreaks>
  <colBreaks count="2" manualBreakCount="2">
    <brk id="8" max="71" man="1"/>
    <brk id="9" max="7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2"/>
  <sheetViews>
    <sheetView tabSelected="1" view="pageBreakPreview" zoomScaleNormal="100" zoomScaleSheetLayoutView="100" workbookViewId="0">
      <selection activeCell="N75" sqref="N75"/>
    </sheetView>
  </sheetViews>
  <sheetFormatPr defaultRowHeight="13.2" x14ac:dyDescent="0.25"/>
  <cols>
    <col min="2" max="2" width="0.88671875" customWidth="1"/>
    <col min="4" max="4" width="31.5546875" customWidth="1"/>
    <col min="5" max="5" width="19.33203125" customWidth="1"/>
    <col min="6" max="6" width="16.5546875" customWidth="1"/>
    <col min="7" max="7" width="19.33203125" customWidth="1"/>
    <col min="9" max="9" width="11.33203125" bestFit="1" customWidth="1"/>
    <col min="12" max="12" width="0.88671875" customWidth="1"/>
    <col min="14" max="14" width="17" customWidth="1"/>
    <col min="15" max="15" width="15.44140625" customWidth="1"/>
    <col min="18" max="18" width="9.88671875" customWidth="1"/>
    <col min="19" max="19" width="11.88671875" customWidth="1"/>
  </cols>
  <sheetData>
    <row r="1" spans="1:19" ht="21.6" thickBot="1" x14ac:dyDescent="0.3">
      <c r="C1" s="300" t="s">
        <v>24</v>
      </c>
      <c r="D1" s="301"/>
      <c r="E1" s="301"/>
      <c r="F1" s="301"/>
      <c r="G1" s="301"/>
      <c r="H1" s="302"/>
    </row>
    <row r="2" spans="1:19" ht="39" customHeight="1" thickBot="1" x14ac:dyDescent="0.3">
      <c r="A2" s="20" t="s">
        <v>1</v>
      </c>
      <c r="C2" s="5" t="s">
        <v>10</v>
      </c>
      <c r="D2" s="5" t="s">
        <v>0</v>
      </c>
      <c r="E2" s="5" t="s">
        <v>2</v>
      </c>
      <c r="F2" s="16" t="s">
        <v>5</v>
      </c>
      <c r="G2" s="16" t="s">
        <v>8</v>
      </c>
      <c r="H2" s="245" t="s">
        <v>9</v>
      </c>
      <c r="I2" s="185" t="s">
        <v>66</v>
      </c>
      <c r="J2" s="185" t="s">
        <v>65</v>
      </c>
      <c r="K2" s="184" t="s">
        <v>67</v>
      </c>
    </row>
    <row r="3" spans="1:19" ht="12.75" customHeight="1" thickBot="1" x14ac:dyDescent="0.3">
      <c r="A3" s="36">
        <f>RANK(K3,$K$3:$K$72,1)</f>
        <v>1</v>
      </c>
      <c r="C3" s="7">
        <v>33</v>
      </c>
      <c r="D3" s="141" t="str">
        <f>IF(přihlášky!$F$73="X",přihlášky!$E$73,přihlášky!$H$73)</f>
        <v>Pěnča Ivan</v>
      </c>
      <c r="E3" s="109" t="str">
        <f>Startovky!E36</f>
        <v>ÚO Strakonice</v>
      </c>
      <c r="F3" s="15">
        <v>15.87</v>
      </c>
      <c r="G3" s="163">
        <v>17.48</v>
      </c>
      <c r="H3" s="246">
        <f>IF(OR(F3="diskval.",G3="diskval."),"diskval.",F3+G3)</f>
        <v>33.35</v>
      </c>
      <c r="I3" s="179">
        <f>IF(OR(věž!F63=0,věž!G63=0),100,MAX(věž!F63:G63))</f>
        <v>100</v>
      </c>
      <c r="J3" s="179">
        <f>IF(OR('100m'!F63=0,'100m'!G63=0),100,MAX('100m'!F63:G63))</f>
        <v>100</v>
      </c>
      <c r="K3">
        <f>IF(H3="diskval.",1000,H3+((IF(I3&gt;0,I3,100)+IF(J3&gt;0,J3,100))/100000))</f>
        <v>33.352000000000004</v>
      </c>
      <c r="L3" s="8"/>
      <c r="M3" s="305" t="s">
        <v>42</v>
      </c>
      <c r="N3" s="309"/>
      <c r="O3" s="309"/>
      <c r="P3" s="309"/>
      <c r="Q3" s="309"/>
      <c r="R3" s="309"/>
      <c r="S3" s="309"/>
    </row>
    <row r="4" spans="1:19" ht="12.75" customHeight="1" thickBot="1" x14ac:dyDescent="0.3">
      <c r="A4" s="36">
        <f>RANK(K4,$K$3:$K$72,1)</f>
        <v>2</v>
      </c>
      <c r="B4">
        <v>25</v>
      </c>
      <c r="C4" s="148">
        <v>16</v>
      </c>
      <c r="D4" s="156" t="str">
        <f>IF(přihlášky!$F$32="X",přihlášky!$E$32,přihlášky!$H$32)</f>
        <v>Knotek Radim</v>
      </c>
      <c r="E4" s="110" t="str">
        <f>Startovky!E19</f>
        <v>ÚO Tábor</v>
      </c>
      <c r="F4" s="2">
        <v>17.02</v>
      </c>
      <c r="G4" s="181">
        <v>17.48</v>
      </c>
      <c r="H4" s="247">
        <f>IF(OR(F4="diskval.",G4="diskval."),"diskval.",F4+G4)</f>
        <v>34.5</v>
      </c>
      <c r="I4" s="179">
        <f>IF(OR(věž!F38=0,věž!G38=0),100,MAX(věž!F38:G38))</f>
        <v>23.48</v>
      </c>
      <c r="J4" s="179">
        <f>IF(OR('100m'!F38=0,'100m'!G38=0),100,MAX('100m'!F38:G38))</f>
        <v>22.59</v>
      </c>
      <c r="K4">
        <f>IF(H4="diskval.",1000,H4+((IF(I4&gt;0,I4,100)+IF(J4&gt;0,J4,100))/100000))</f>
        <v>34.500460699999998</v>
      </c>
      <c r="L4" s="8"/>
      <c r="M4" s="309"/>
      <c r="N4" s="309"/>
      <c r="O4" s="309"/>
      <c r="P4" s="309"/>
      <c r="Q4" s="309"/>
      <c r="R4" s="309"/>
      <c r="S4" s="309"/>
    </row>
    <row r="5" spans="1:19" ht="12.75" customHeight="1" thickBot="1" x14ac:dyDescent="0.3">
      <c r="A5" s="36">
        <f>RANK(K5,$K$3:$K$72,1)</f>
        <v>3</v>
      </c>
      <c r="C5" s="148">
        <v>31</v>
      </c>
      <c r="D5" s="156" t="str">
        <f>IF(přihlášky!$F$47="X",přihlášky!$E$47,přihlášky!$H$47)</f>
        <v>Píbal Jiří</v>
      </c>
      <c r="E5" s="110" t="str">
        <f>Startovky!E34</f>
        <v>ÚO Písek</v>
      </c>
      <c r="F5" s="2">
        <v>15.96</v>
      </c>
      <c r="G5" s="181">
        <v>19.100000000000001</v>
      </c>
      <c r="H5" s="247">
        <f>IF(OR(F5="diskval.",G5="diskval."),"diskval.",F5+G5)</f>
        <v>35.06</v>
      </c>
      <c r="I5" s="179">
        <f>IF(OR(věž!F11=0,věž!G11=0),100,MAX(věž!F11:G11))</f>
        <v>17.97</v>
      </c>
      <c r="J5" s="179">
        <f>IF(OR('100m'!F11=0,'100m'!G11=0),100,MAX('100m'!F11:G11))</f>
        <v>18.920000000000002</v>
      </c>
      <c r="K5">
        <f>IF(H5="diskval.",1000,H5+((IF(I5&gt;0,I5,100)+IF(J5&gt;0,J5,100))/100000))</f>
        <v>35.0603689</v>
      </c>
      <c r="L5" s="8"/>
      <c r="M5" s="309"/>
      <c r="N5" s="309"/>
      <c r="O5" s="309"/>
      <c r="P5" s="309"/>
      <c r="Q5" s="309"/>
      <c r="R5" s="309"/>
      <c r="S5" s="309"/>
    </row>
    <row r="6" spans="1:19" ht="12.75" customHeight="1" thickBot="1" x14ac:dyDescent="0.3">
      <c r="A6" s="36">
        <f>RANK(K6,$K$3:$K$72,1)</f>
        <v>4</v>
      </c>
      <c r="C6" s="148">
        <v>27</v>
      </c>
      <c r="D6" s="156" t="str">
        <f>IF(přihlášky!$F$85="X",přihlášky!$E$85,přihlášky!$H$85)</f>
        <v>Bašta Vojtěch</v>
      </c>
      <c r="E6" s="110" t="str">
        <f>Startovky!E30</f>
        <v>ÚO Jindřichův Hradec</v>
      </c>
      <c r="F6" s="2">
        <v>16.809999999999999</v>
      </c>
      <c r="G6" s="181">
        <v>18.48</v>
      </c>
      <c r="H6" s="247">
        <f>IF(OR(F6="diskval.",G6="diskval."),"diskval.",F6+G6)</f>
        <v>35.29</v>
      </c>
      <c r="I6" s="179">
        <f>IF(OR(věž!F66=0,věž!G66=0),100,MAX(věž!F66:G66))</f>
        <v>100</v>
      </c>
      <c r="J6" s="179">
        <f>IF(OR('100m'!F66=0,'100m'!G66=0),100,MAX('100m'!F66:G66))</f>
        <v>100</v>
      </c>
      <c r="K6">
        <f>IF(H6="diskval.",1000,H6+((IF(I6&gt;0,I6,100)+IF(J6&gt;0,J6,100))/100000))</f>
        <v>35.292000000000002</v>
      </c>
      <c r="L6" s="8"/>
      <c r="M6" s="309"/>
      <c r="N6" s="309"/>
      <c r="O6" s="309"/>
      <c r="P6" s="309"/>
      <c r="Q6" s="309"/>
      <c r="R6" s="309"/>
      <c r="S6" s="309"/>
    </row>
    <row r="7" spans="1:19" ht="12.75" customHeight="1" thickBot="1" x14ac:dyDescent="0.3">
      <c r="A7" s="36">
        <f>RANK(K7,$K$3:$K$72,1)</f>
        <v>5</v>
      </c>
      <c r="C7" s="148">
        <v>11</v>
      </c>
      <c r="D7" s="156" t="str">
        <f>IF(přihlášky!$F$57="X",přihlášky!$E$57,přihlášky!$H$57)</f>
        <v>Ježek Jan</v>
      </c>
      <c r="E7" s="110" t="str">
        <f>Startovky!E14</f>
        <v>ÚO České Budějovice</v>
      </c>
      <c r="F7" s="2">
        <v>16.100000000000001</v>
      </c>
      <c r="G7" s="181">
        <v>19.309999999999999</v>
      </c>
      <c r="H7" s="247">
        <f>IF(OR(F7="diskval.",G7="diskval."),"diskval.",F7+G7)</f>
        <v>35.409999999999997</v>
      </c>
      <c r="I7" s="179">
        <f>IF(OR(věž!F36=0,věž!G36=0),100,MAX(věž!F36:G36))</f>
        <v>33.29</v>
      </c>
      <c r="J7" s="179">
        <f>IF(OR('100m'!F36=0,'100m'!G36=0),100,MAX('100m'!F36:G36))</f>
        <v>21.77</v>
      </c>
      <c r="K7">
        <f>IF(H7="diskval.",1000,H7+((IF(I7&gt;0,I7,100)+IF(J7&gt;0,J7,100))/100000))</f>
        <v>35.410550599999993</v>
      </c>
      <c r="L7" s="8"/>
      <c r="M7" s="309"/>
      <c r="N7" s="309"/>
      <c r="O7" s="309"/>
      <c r="P7" s="309"/>
      <c r="Q7" s="309"/>
      <c r="R7" s="309"/>
      <c r="S7" s="309"/>
    </row>
    <row r="8" spans="1:19" ht="12.75" customHeight="1" thickBot="1" x14ac:dyDescent="0.3">
      <c r="A8" s="36">
        <f>RANK(K8,$K$3:$K$72,1)</f>
        <v>6</v>
      </c>
      <c r="C8" s="148">
        <v>24</v>
      </c>
      <c r="D8" s="156" t="str">
        <f>IF(přihlášky!$F$46="X",přihlášky!$E$46,přihlášky!$H$46)</f>
        <v>Jirout Patrik</v>
      </c>
      <c r="E8" s="110" t="str">
        <f>Startovky!E27</f>
        <v>ÚO Písek</v>
      </c>
      <c r="F8" s="2">
        <v>16.89</v>
      </c>
      <c r="G8" s="181">
        <v>18.7</v>
      </c>
      <c r="H8" s="247">
        <f>IF(OR(F8="diskval.",G8="diskval."),"diskval.",F8+G8)</f>
        <v>35.590000000000003</v>
      </c>
      <c r="I8" s="179">
        <f>IF(OR(věž!F58=0,věž!G58=0),100,MAX(věž!F58:G58))</f>
        <v>36.53</v>
      </c>
      <c r="J8" s="179">
        <f>IF(OR('100m'!F58=0,'100m'!G58=0),100,MAX('100m'!F58:G58))</f>
        <v>100</v>
      </c>
      <c r="K8">
        <f>IF(H8="diskval.",1000,H8+((IF(I8&gt;0,I8,100)+IF(J8&gt;0,J8,100))/100000))</f>
        <v>35.591365300000007</v>
      </c>
      <c r="L8" s="8"/>
      <c r="M8" s="309"/>
      <c r="N8" s="309"/>
      <c r="O8" s="309"/>
      <c r="P8" s="309"/>
      <c r="Q8" s="309"/>
      <c r="R8" s="309"/>
      <c r="S8" s="309"/>
    </row>
    <row r="9" spans="1:19" ht="12.75" customHeight="1" thickBot="1" x14ac:dyDescent="0.3">
      <c r="A9" s="36">
        <f>RANK(K9,$K$3:$K$72,1)</f>
        <v>7</v>
      </c>
      <c r="C9" s="148">
        <v>20</v>
      </c>
      <c r="D9" s="156" t="str">
        <f>IF(přihlášky!$F$84="X",přihlášky!$E$84,přihlášky!$H$84)</f>
        <v>Janů Pavel</v>
      </c>
      <c r="E9" s="110" t="str">
        <f>Startovky!E23</f>
        <v>ÚO Jindřichův Hradec</v>
      </c>
      <c r="F9" s="2">
        <v>17.55</v>
      </c>
      <c r="G9" s="181">
        <v>18.86</v>
      </c>
      <c r="H9" s="247">
        <f>IF(OR(F9="diskval.",G9="diskval."),"diskval.",F9+G9)</f>
        <v>36.409999999999997</v>
      </c>
      <c r="I9" s="179">
        <f>IF(OR(věž!F25=0,věž!G25=0),100,MAX(věž!F25:G25))</f>
        <v>21.05</v>
      </c>
      <c r="J9" s="179">
        <f>IF(OR('100m'!F25=0,'100m'!G25=0),100,MAX('100m'!F25:G25))</f>
        <v>100</v>
      </c>
      <c r="K9">
        <f>IF(H9="diskval.",1000,H9+((IF(I9&gt;0,I9,100)+IF(J9&gt;0,J9,100))/100000))</f>
        <v>36.411210499999996</v>
      </c>
      <c r="L9" s="8"/>
      <c r="M9" s="309"/>
      <c r="N9" s="309"/>
      <c r="O9" s="309"/>
      <c r="P9" s="309"/>
      <c r="Q9" s="309"/>
      <c r="R9" s="309"/>
      <c r="S9" s="309"/>
    </row>
    <row r="10" spans="1:19" ht="12.75" customHeight="1" thickBot="1" x14ac:dyDescent="0.3">
      <c r="A10" s="36">
        <f>RANK(K10,$K$3:$K$72,1)</f>
        <v>8</v>
      </c>
      <c r="C10" s="148">
        <v>6</v>
      </c>
      <c r="D10" s="156" t="str">
        <f>IF(přihlášky!$F$82="X",přihlášky!$E$82,přihlášky!$H$82)</f>
        <v>Šmíd Stanislav</v>
      </c>
      <c r="E10" s="110" t="str">
        <f>Startovky!E9</f>
        <v>ÚO Jindřichův Hradec</v>
      </c>
      <c r="F10" s="2">
        <v>16.61</v>
      </c>
      <c r="G10" s="181">
        <v>19.96</v>
      </c>
      <c r="H10" s="247">
        <f>IF(OR(F10="diskval.",G10="diskval."),"diskval.",F10+G10)</f>
        <v>36.57</v>
      </c>
      <c r="I10" s="179">
        <f>IF(OR(věž!F49=0,věž!G49=0),100,MAX(věž!F49:G49))</f>
        <v>29.82</v>
      </c>
      <c r="J10" s="179">
        <f>IF(OR('100m'!F49=0,'100m'!G49=0),100,MAX('100m'!F49:G49))</f>
        <v>25.11</v>
      </c>
      <c r="K10">
        <f>IF(H10="diskval.",1000,H10+((IF(I10&gt;0,I10,100)+IF(J10&gt;0,J10,100))/100000))</f>
        <v>36.570549300000003</v>
      </c>
      <c r="L10" s="8"/>
      <c r="M10" s="8"/>
      <c r="N10" s="8"/>
      <c r="O10" s="8"/>
      <c r="P10" s="8"/>
      <c r="Q10" s="8"/>
      <c r="R10" s="97"/>
      <c r="S10" s="40"/>
    </row>
    <row r="11" spans="1:19" ht="12.75" customHeight="1" thickBot="1" x14ac:dyDescent="0.3">
      <c r="A11" s="36">
        <f>RANK(K11,$K$3:$K$72,1)</f>
        <v>9</v>
      </c>
      <c r="C11" s="148">
        <v>25</v>
      </c>
      <c r="D11" s="156" t="str">
        <f>IF(přihlášky!$F$59="X",přihlášky!$E$59,přihlášky!$H$59)</f>
        <v>Hájek David</v>
      </c>
      <c r="E11" s="110" t="str">
        <f>Startovky!E28</f>
        <v>ÚO České Budějovice</v>
      </c>
      <c r="F11" s="2">
        <v>19.29</v>
      </c>
      <c r="G11" s="181">
        <v>17.68</v>
      </c>
      <c r="H11" s="247">
        <f>IF(OR(F11="diskval.",G11="diskval."),"diskval.",F11+G11)</f>
        <v>36.97</v>
      </c>
      <c r="I11" s="179">
        <f>IF(OR(věž!F28=0,věž!G28=0),100,MAX(věž!F28:G28))</f>
        <v>21</v>
      </c>
      <c r="J11" s="179">
        <f>IF(OR('100m'!F28=0,'100m'!G28=0),100,MAX('100m'!F28:G28))</f>
        <v>20.71</v>
      </c>
      <c r="K11">
        <f>IF(H11="diskval.",1000,H11+((IF(I11&gt;0,I11,100)+IF(J11&gt;0,J11,100))/100000))</f>
        <v>36.970417099999999</v>
      </c>
      <c r="L11" s="8"/>
      <c r="M11" s="8"/>
      <c r="N11" s="8"/>
      <c r="O11" s="8"/>
      <c r="P11" s="8"/>
      <c r="Q11" s="8"/>
      <c r="R11" s="8"/>
      <c r="S11" s="8"/>
    </row>
    <row r="12" spans="1:19" ht="12.75" customHeight="1" thickBot="1" x14ac:dyDescent="0.3">
      <c r="A12" s="36">
        <f>RANK(K12,$K$3:$K$72,1)</f>
        <v>10</v>
      </c>
      <c r="C12" s="148">
        <v>32</v>
      </c>
      <c r="D12" s="156" t="str">
        <f>IF(přihlášky!$F$60="X",přihlášky!$E$60,přihlášky!$H$60)</f>
        <v>Měřička Michal</v>
      </c>
      <c r="E12" s="110" t="str">
        <f>Startovky!E35</f>
        <v>ÚO České Budějovice</v>
      </c>
      <c r="F12" s="2">
        <v>18.36</v>
      </c>
      <c r="G12" s="181">
        <v>19.37</v>
      </c>
      <c r="H12" s="247">
        <f>IF(OR(F12="diskval.",G12="diskval."),"diskval.",F12+G12)</f>
        <v>37.730000000000004</v>
      </c>
      <c r="I12" s="179">
        <f>IF(OR(věž!F54=0,věž!G54=0),100,MAX(věž!F54:G54))</f>
        <v>30.63</v>
      </c>
      <c r="J12" s="179">
        <f>IF(OR('100m'!F54=0,'100m'!G54=0),100,MAX('100m'!F54:G54))</f>
        <v>31.28</v>
      </c>
      <c r="K12">
        <f>IF(H12="diskval.",1000,H12+((IF(I12&gt;0,I12,100)+IF(J12&gt;0,J12,100))/100000))</f>
        <v>37.730619100000006</v>
      </c>
      <c r="L12" s="8"/>
      <c r="M12" s="8"/>
      <c r="N12" s="8"/>
      <c r="O12" s="8"/>
      <c r="P12" s="40"/>
      <c r="Q12" s="41"/>
      <c r="R12" s="8"/>
      <c r="S12" s="8"/>
    </row>
    <row r="13" spans="1:19" ht="12.75" customHeight="1" thickBot="1" x14ac:dyDescent="0.3">
      <c r="A13" s="36">
        <f>RANK(K13,$K$3:$K$72,1)</f>
        <v>11</v>
      </c>
      <c r="C13" s="148">
        <v>34</v>
      </c>
      <c r="D13" s="156" t="str">
        <f>IF(přihlášky!$F$86="X",přihlášky!$E$86,přihlášky!$H$86)</f>
        <v>Kučera Jan</v>
      </c>
      <c r="E13" s="110" t="str">
        <f>Startovky!E37</f>
        <v>ÚO Jindřichův Hradec</v>
      </c>
      <c r="F13" s="2">
        <v>18.89</v>
      </c>
      <c r="G13" s="181">
        <v>18.86</v>
      </c>
      <c r="H13" s="247">
        <f>IF(OR(F13="diskval.",G13="diskval."),"diskval.",F13+G13)</f>
        <v>37.75</v>
      </c>
      <c r="I13" s="179">
        <f>IF(OR(věž!F23=0,věž!G23=0),100,MAX(věž!F23:G23))</f>
        <v>100</v>
      </c>
      <c r="J13" s="179">
        <f>IF(OR('100m'!F23=0,'100m'!G23=0),100,MAX('100m'!F23:G23))</f>
        <v>20.21</v>
      </c>
      <c r="K13">
        <f>IF(H13="diskval.",1000,H13+((IF(I13&gt;0,I13,100)+IF(J13&gt;0,J13,100))/100000))</f>
        <v>37.7512021</v>
      </c>
      <c r="L13" s="8"/>
      <c r="M13" s="11"/>
      <c r="N13" s="93"/>
      <c r="O13" s="39"/>
      <c r="P13" s="12"/>
      <c r="Q13" s="12"/>
      <c r="R13" s="95"/>
      <c r="S13" s="8"/>
    </row>
    <row r="14" spans="1:19" ht="12.75" customHeight="1" thickBot="1" x14ac:dyDescent="0.3">
      <c r="A14" s="36">
        <f>RANK(K14,$K$3:$K$72,1)</f>
        <v>12</v>
      </c>
      <c r="C14" s="148">
        <v>39</v>
      </c>
      <c r="D14" s="157" t="str">
        <f>IF(přihlášky!$F$61="X",přihlášky!$E$61,přihlášky!$H$61)</f>
        <v>Čada Milan</v>
      </c>
      <c r="E14" s="110" t="str">
        <f>Startovky!E45</f>
        <v>ÚO České Budějovice</v>
      </c>
      <c r="F14" s="2">
        <v>18.07</v>
      </c>
      <c r="G14" s="181">
        <v>19.93</v>
      </c>
      <c r="H14" s="247">
        <f>IF(OR(F14="diskval.",G14="diskval."),"diskval.",F14+G14)</f>
        <v>38</v>
      </c>
      <c r="I14" s="179">
        <f>IF(OR(věž!F33=0,věž!G33=0),100,MAX(věž!F33:G33))</f>
        <v>25.53</v>
      </c>
      <c r="J14" s="179">
        <f>IF(OR('100m'!F33=0,'100m'!G33=0),100,MAX('100m'!F33:G33))</f>
        <v>100</v>
      </c>
      <c r="K14">
        <f>IF(H14="diskval.",1000,H14+((IF(I14&gt;0,I14,100)+IF(J14&gt;0,J14,100))/100000))</f>
        <v>38.001255299999997</v>
      </c>
      <c r="L14" s="8"/>
      <c r="M14" s="11"/>
      <c r="N14" s="94"/>
      <c r="O14" s="39"/>
      <c r="P14" s="12"/>
      <c r="Q14" s="12"/>
      <c r="R14" s="95"/>
      <c r="S14" s="8"/>
    </row>
    <row r="15" spans="1:19" ht="12.75" customHeight="1" thickBot="1" x14ac:dyDescent="0.3">
      <c r="A15" s="36">
        <f>RANK(K15,$K$3:$K$72,1)</f>
        <v>13</v>
      </c>
      <c r="C15" s="148">
        <v>21</v>
      </c>
      <c r="D15" s="156" t="str">
        <f>IF(přihlášky!$F$97="X",přihlášky!$E$97,přihlášky!$H$97)</f>
        <v>Študlar Petr</v>
      </c>
      <c r="E15" s="110" t="str">
        <f>Startovky!E24</f>
        <v>ÚO Prachatice</v>
      </c>
      <c r="F15" s="2">
        <v>19.579999999999998</v>
      </c>
      <c r="G15" s="181">
        <v>18.63</v>
      </c>
      <c r="H15" s="247">
        <f>IF(OR(F15="diskval.",G15="diskval."),"diskval.",F15+G15)</f>
        <v>38.209999999999994</v>
      </c>
      <c r="I15" s="179">
        <f>IF(OR(věž!F13=0,věž!G13=0),100,MAX(věž!F13:G13))</f>
        <v>20.39</v>
      </c>
      <c r="J15" s="179">
        <f>IF(OR('100m'!F13=0,'100m'!G13=0),100,MAX('100m'!F13:G13))</f>
        <v>100</v>
      </c>
      <c r="K15">
        <f>IF(H15="diskval.",1000,H15+((IF(I15&gt;0,I15,100)+IF(J15&gt;0,J15,100))/100000))</f>
        <v>38.211203899999994</v>
      </c>
      <c r="L15" s="8"/>
      <c r="M15" s="11"/>
      <c r="N15" s="96"/>
      <c r="O15" s="39"/>
      <c r="P15" s="12"/>
      <c r="Q15" s="12"/>
      <c r="R15" s="95"/>
      <c r="S15" s="8"/>
    </row>
    <row r="16" spans="1:19" ht="12.75" customHeight="1" thickBot="1" x14ac:dyDescent="0.3">
      <c r="A16" s="36">
        <f>RANK(K16,$K$3:$K$72,1)</f>
        <v>14</v>
      </c>
      <c r="C16" s="148">
        <v>4</v>
      </c>
      <c r="D16" s="156" t="str">
        <f>IF(přihlášky!$F$56="X",přihlášky!$E$56,přihlášky!$H$56)</f>
        <v>Hasík Juraj</v>
      </c>
      <c r="E16" s="110" t="str">
        <f>Startovky!E7</f>
        <v>ÚO České Budějovice</v>
      </c>
      <c r="F16" s="2">
        <v>18.690000000000001</v>
      </c>
      <c r="G16" s="181">
        <v>19.53</v>
      </c>
      <c r="H16" s="247">
        <f>IF(OR(F16="diskval.",G16="diskval."),"diskval.",F16+G16)</f>
        <v>38.22</v>
      </c>
      <c r="I16" s="179">
        <f>IF(OR(věž!F18=0,věž!G18=0),100,MAX(věž!F18:G18))</f>
        <v>19.28</v>
      </c>
      <c r="J16" s="179">
        <f>IF(OR('100m'!F18=0,'100m'!G18=0),100,MAX('100m'!F18:G18))</f>
        <v>19.91</v>
      </c>
      <c r="K16">
        <f>IF(H16="diskval.",1000,H16+((IF(I16&gt;0,I16,100)+IF(J16&gt;0,J16,100))/100000))</f>
        <v>38.220391899999996</v>
      </c>
      <c r="L16" s="8"/>
      <c r="M16" s="11"/>
      <c r="N16" s="93"/>
      <c r="O16" s="39"/>
      <c r="P16" s="12"/>
      <c r="Q16" s="12"/>
      <c r="R16" s="95"/>
      <c r="S16" s="8"/>
    </row>
    <row r="17" spans="1:19" ht="12.75" customHeight="1" thickBot="1" x14ac:dyDescent="0.3">
      <c r="A17" s="36">
        <f>RANK(K17,$K$3:$K$72,1)</f>
        <v>15</v>
      </c>
      <c r="C17" s="148">
        <v>41</v>
      </c>
      <c r="D17" s="157" t="str">
        <f>IF(přihlášky!$F$87="X",přihlášky!$E$87,přihlášky!$H$87)</f>
        <v>Huml Ondřej</v>
      </c>
      <c r="E17" s="110" t="str">
        <f>Startovky!E47</f>
        <v>ÚO Jindřichův Hradec</v>
      </c>
      <c r="F17" s="2">
        <v>19.5</v>
      </c>
      <c r="G17" s="181">
        <v>18.97</v>
      </c>
      <c r="H17" s="247">
        <f>IF(OR(F17="diskval.",G17="diskval."),"diskval.",F17+G17)</f>
        <v>38.47</v>
      </c>
      <c r="I17" s="179">
        <f>IF(OR(věž!F44=0,věž!G44=0),100,MAX(věž!F44:G44))</f>
        <v>100</v>
      </c>
      <c r="J17" s="179">
        <f>IF(OR('100m'!F44=0,'100m'!G44=0),100,MAX('100m'!F44:G44))</f>
        <v>100</v>
      </c>
      <c r="K17">
        <f>IF(H17="diskval.",1000,H17+((IF(I17&gt;0,I17,100)+IF(J17&gt;0,J17,100))/100000))</f>
        <v>38.472000000000001</v>
      </c>
      <c r="L17" s="8"/>
      <c r="M17" s="11"/>
      <c r="N17" s="93"/>
      <c r="O17" s="39"/>
      <c r="P17" s="12"/>
      <c r="Q17" s="12"/>
      <c r="R17" s="95"/>
      <c r="S17" s="8"/>
    </row>
    <row r="18" spans="1:19" ht="12.75" customHeight="1" thickBot="1" x14ac:dyDescent="0.3">
      <c r="A18" s="36">
        <f>RANK(K18,$K$3:$K$72,1)</f>
        <v>16</v>
      </c>
      <c r="C18" s="148">
        <v>18</v>
      </c>
      <c r="D18" s="156" t="str">
        <f>IF(přihlášky!$F$58="X",přihlášky!$E$58,přihlášky!$H$58)</f>
        <v>Krygar Josef</v>
      </c>
      <c r="E18" s="110" t="str">
        <f>Startovky!E21</f>
        <v>ÚO České Budějovice</v>
      </c>
      <c r="F18" s="2">
        <v>18.55</v>
      </c>
      <c r="G18" s="181">
        <v>20.170000000000002</v>
      </c>
      <c r="H18" s="247">
        <f>IF(OR(F18="diskval.",G18="diskval."),"diskval.",F18+G18)</f>
        <v>38.72</v>
      </c>
      <c r="I18" s="179">
        <f>IF(OR(věž!F27=0,věž!G27=0),100,MAX(věž!F27:G27))</f>
        <v>100</v>
      </c>
      <c r="J18" s="179">
        <f>IF(OR('100m'!F27=0,'100m'!G27=0),100,MAX('100m'!F27:G27))</f>
        <v>20.190000000000001</v>
      </c>
      <c r="K18">
        <f>IF(H18="diskval.",1000,H18+((IF(I18&gt;0,I18,100)+IF(J18&gt;0,J18,100))/100000))</f>
        <v>38.721201899999997</v>
      </c>
      <c r="L18" s="8"/>
      <c r="M18" s="8"/>
      <c r="N18" s="8"/>
      <c r="O18" s="8"/>
      <c r="P18" s="8"/>
      <c r="Q18" s="8"/>
      <c r="R18" s="97"/>
      <c r="S18" s="40"/>
    </row>
    <row r="19" spans="1:19" ht="12.75" customHeight="1" thickBot="1" x14ac:dyDescent="0.3">
      <c r="A19" s="36">
        <f>RANK(K19,$K$3:$K$72,1)</f>
        <v>17</v>
      </c>
      <c r="C19" s="148">
        <v>38</v>
      </c>
      <c r="D19" s="157" t="str">
        <f>IF(přihlášky!$F$48="X",přihlášky!$E$48,přihlášky!$H$48)</f>
        <v>Motejzík Martin</v>
      </c>
      <c r="E19" s="110" t="str">
        <f>Startovky!E44</f>
        <v>ÚO Písek</v>
      </c>
      <c r="F19" s="2">
        <v>19.45</v>
      </c>
      <c r="G19" s="181">
        <v>19.41</v>
      </c>
      <c r="H19" s="247">
        <f>IF(OR(F19="diskval.",G19="diskval."),"diskval.",F19+G19)</f>
        <v>38.86</v>
      </c>
      <c r="I19" s="179">
        <f>IF(OR(věž!F16=0,věž!G16=0),100,MAX(věž!F16:G16))</f>
        <v>19.68</v>
      </c>
      <c r="J19" s="179">
        <f>IF(OR('100m'!F16=0,'100m'!G16=0),100,MAX('100m'!F16:G16))</f>
        <v>20</v>
      </c>
      <c r="K19">
        <f>IF(H19="diskval.",1000,H19+((IF(I19&gt;0,I19,100)+IF(J19&gt;0,J19,100))/100000))</f>
        <v>38.860396799999997</v>
      </c>
      <c r="L19" s="8"/>
      <c r="M19" s="8"/>
      <c r="N19" s="8"/>
      <c r="O19" s="8"/>
      <c r="P19" s="8"/>
      <c r="Q19" s="8"/>
      <c r="R19" s="8"/>
      <c r="S19" s="8"/>
    </row>
    <row r="20" spans="1:19" ht="12.75" customHeight="1" thickBot="1" x14ac:dyDescent="0.3">
      <c r="A20" s="36">
        <f>RANK(K20,$K$3:$K$72,1)</f>
        <v>18</v>
      </c>
      <c r="C20" s="148">
        <v>48</v>
      </c>
      <c r="D20" s="157" t="str">
        <f>IF(přihlášky!$F$88="X",přihlášky!$E$88,přihlášky!$H$88)</f>
        <v>Šenkýř Marek</v>
      </c>
      <c r="E20" s="110" t="str">
        <f>Startovky!E54</f>
        <v>ÚO Jindřichův Hradec</v>
      </c>
      <c r="F20" s="2">
        <v>20.05</v>
      </c>
      <c r="G20" s="181">
        <v>20.04</v>
      </c>
      <c r="H20" s="247">
        <f>IF(OR(F20="diskval.",G20="diskval."),"diskval.",F20+G20)</f>
        <v>40.090000000000003</v>
      </c>
      <c r="I20" s="179">
        <f>IF(OR(věž!F55=0,věž!G55=0),100,MAX(věž!F55:G55))</f>
        <v>31.1</v>
      </c>
      <c r="J20" s="179">
        <f>IF(OR('100m'!F55=0,'100m'!G55=0),100,MAX('100m'!F55:G55))</f>
        <v>100</v>
      </c>
      <c r="K20">
        <f>IF(H20="diskval.",1000,H20+((IF(I20&gt;0,I20,100)+IF(J20&gt;0,J20,100))/100000))</f>
        <v>40.091311000000005</v>
      </c>
      <c r="L20" s="8"/>
      <c r="M20" s="8"/>
      <c r="N20" s="8"/>
      <c r="O20" s="8"/>
      <c r="P20" s="40"/>
      <c r="Q20" s="41"/>
      <c r="R20" s="8"/>
      <c r="S20" s="8"/>
    </row>
    <row r="21" spans="1:19" ht="12.75" customHeight="1" thickBot="1" x14ac:dyDescent="0.3">
      <c r="A21" s="36">
        <f>RANK(K21,$K$3:$K$72,1)</f>
        <v>19</v>
      </c>
      <c r="C21" s="148">
        <v>40</v>
      </c>
      <c r="D21" s="157" t="str">
        <f>IF(přihlášky!$F$74="X",přihlášky!$E$74,přihlášky!$H$74)</f>
        <v>Vaňač Aleš</v>
      </c>
      <c r="E21" s="110" t="str">
        <f>Startovky!E46</f>
        <v>ÚO Strakonice</v>
      </c>
      <c r="F21" s="2">
        <v>19.12</v>
      </c>
      <c r="G21" s="181">
        <v>21.48</v>
      </c>
      <c r="H21" s="247">
        <f>IF(OR(F21="diskval.",G21="diskval."),"diskval.",F21+G21)</f>
        <v>40.6</v>
      </c>
      <c r="I21" s="179">
        <f>IF(OR(věž!F10=0,věž!G10=0),100,MAX(věž!F10:G10))</f>
        <v>19.13</v>
      </c>
      <c r="J21" s="179">
        <f>IF(OR('100m'!F10=0,'100m'!G10=0),100,MAX('100m'!F10:G10))</f>
        <v>18.98</v>
      </c>
      <c r="K21">
        <f>IF(H21="diskval.",1000,H21+((IF(I21&gt;0,I21,100)+IF(J21&gt;0,J21,100))/100000))</f>
        <v>40.6003811</v>
      </c>
      <c r="L21" s="8"/>
      <c r="M21" s="11"/>
      <c r="N21" s="93"/>
      <c r="O21" s="39"/>
      <c r="P21" s="12"/>
      <c r="Q21" s="12"/>
      <c r="R21" s="95"/>
      <c r="S21" s="8"/>
    </row>
    <row r="22" spans="1:19" ht="12.75" customHeight="1" thickBot="1" x14ac:dyDescent="0.3">
      <c r="A22" s="36">
        <f>RANK(K22,$K$3:$K$72,1)</f>
        <v>20</v>
      </c>
      <c r="C22" s="148">
        <v>22</v>
      </c>
      <c r="D22" s="156" t="str">
        <f>IF(přihlášky!$F$20="X",přihlášky!$E$20,přihlášky!$H$20)</f>
        <v>Klein Adolf</v>
      </c>
      <c r="E22" s="110" t="str">
        <f>Startovky!E25</f>
        <v>ÚO Český Krumlov</v>
      </c>
      <c r="F22" s="2">
        <v>20.62</v>
      </c>
      <c r="G22" s="181">
        <v>20.350000000000001</v>
      </c>
      <c r="H22" s="247">
        <f>IF(OR(F22="diskval.",G22="diskval."),"diskval.",F22+G22)</f>
        <v>40.97</v>
      </c>
      <c r="I22" s="179">
        <f>IF(OR(věž!F45=0,věž!G45=0),100,MAX(věž!F45:G45))</f>
        <v>25.67</v>
      </c>
      <c r="J22" s="179">
        <f>IF(OR('100m'!F45=0,'100m'!G45=0),100,MAX('100m'!F45:G45))</f>
        <v>100</v>
      </c>
      <c r="K22">
        <f>IF(H22="diskval.",1000,H22+((IF(I22&gt;0,I22,100)+IF(J22&gt;0,J22,100))/100000))</f>
        <v>40.971256699999998</v>
      </c>
      <c r="L22" s="8"/>
      <c r="M22" s="11"/>
      <c r="N22" s="93"/>
      <c r="O22" s="39"/>
      <c r="P22" s="12"/>
      <c r="Q22" s="12"/>
      <c r="R22" s="95"/>
      <c r="S22" s="8"/>
    </row>
    <row r="23" spans="1:19" ht="12.75" customHeight="1" thickBot="1" x14ac:dyDescent="0.3">
      <c r="A23" s="36">
        <f>RANK(K23,$K$3:$K$72,1)</f>
        <v>21</v>
      </c>
      <c r="C23" s="148">
        <v>19</v>
      </c>
      <c r="D23" s="156" t="str">
        <f>IF(přihlášky!$F$71="X",přihlášky!$E$71,přihlášky!$H$71)</f>
        <v>Muchl Vladimír</v>
      </c>
      <c r="E23" s="110" t="str">
        <f>Startovky!E22</f>
        <v>ÚO Strakonice</v>
      </c>
      <c r="F23" s="2">
        <v>20.45</v>
      </c>
      <c r="G23" s="181">
        <v>20.64</v>
      </c>
      <c r="H23" s="247">
        <f>IF(OR(F23="diskval.",G23="diskval."),"diskval.",F23+G23)</f>
        <v>41.09</v>
      </c>
      <c r="I23" s="179">
        <f>IF(OR(věž!F20=0,věž!G20=0),100,MAX(věž!F20:G20))</f>
        <v>20.7</v>
      </c>
      <c r="J23" s="179">
        <f>IF(OR('100m'!F20=0,'100m'!G20=0),100,MAX('100m'!F20:G20))</f>
        <v>100</v>
      </c>
      <c r="K23">
        <f>IF(H23="diskval.",1000,H23+((IF(I23&gt;0,I23,100)+IF(J23&gt;0,J23,100))/100000))</f>
        <v>41.091207000000004</v>
      </c>
      <c r="L23" s="8"/>
      <c r="M23" s="11"/>
      <c r="N23" s="94"/>
      <c r="O23" s="39"/>
      <c r="P23" s="12"/>
      <c r="Q23" s="12"/>
      <c r="R23" s="95"/>
      <c r="S23" s="8"/>
    </row>
    <row r="24" spans="1:19" ht="12.75" customHeight="1" thickBot="1" x14ac:dyDescent="0.3">
      <c r="A24" s="36">
        <f>RANK(K24,$K$3:$K$72,1)</f>
        <v>22</v>
      </c>
      <c r="C24" s="148">
        <v>53</v>
      </c>
      <c r="D24" s="157" t="str">
        <f>IF(přihlášky!$F$63="X",přihlášky!$E$63,přihlášky!$H$63)</f>
        <v>Völfel David</v>
      </c>
      <c r="E24" s="110" t="str">
        <f>Startovky!E59</f>
        <v>ÚO České Budějovice</v>
      </c>
      <c r="F24" s="2">
        <v>23.56</v>
      </c>
      <c r="G24" s="181">
        <v>17.61</v>
      </c>
      <c r="H24" s="247">
        <f>IF(OR(F24="diskval.",G24="diskval."),"diskval.",F24+G24)</f>
        <v>41.17</v>
      </c>
      <c r="I24" s="179">
        <f>IF(OR(věž!F47=0,věž!G47=0),100,MAX(věž!F47:G47))</f>
        <v>27.53</v>
      </c>
      <c r="J24" s="179">
        <f>IF(OR('100m'!F47=0,'100m'!G47=0),100,MAX('100m'!F47:G47))</f>
        <v>23.36</v>
      </c>
      <c r="K24">
        <f>IF(H24="diskval.",1000,H24+((IF(I24&gt;0,I24,100)+IF(J24&gt;0,J24,100))/100000))</f>
        <v>41.170508900000002</v>
      </c>
      <c r="L24" s="8"/>
      <c r="M24" s="11"/>
      <c r="N24" s="96"/>
      <c r="O24" s="39"/>
      <c r="P24" s="12"/>
      <c r="Q24" s="12"/>
      <c r="R24" s="95"/>
      <c r="S24" s="8"/>
    </row>
    <row r="25" spans="1:19" ht="12.75" customHeight="1" thickBot="1" x14ac:dyDescent="0.3">
      <c r="A25" s="36">
        <f>RANK(K25,$K$3:$K$72,1)</f>
        <v>23</v>
      </c>
      <c r="C25" s="148">
        <v>17</v>
      </c>
      <c r="D25" s="156" t="str">
        <f>IF(přihlášky!$F$45="X",přihlášky!$E$45,přihlášky!$H$45)</f>
        <v>Trantina Karel</v>
      </c>
      <c r="E25" s="110" t="str">
        <f>Startovky!E20</f>
        <v>ÚO Písek</v>
      </c>
      <c r="F25" s="2">
        <v>19.86</v>
      </c>
      <c r="G25" s="181">
        <v>21.44</v>
      </c>
      <c r="H25" s="247">
        <f>IF(OR(F25="diskval.",G25="diskval."),"diskval.",F25+G25)</f>
        <v>41.3</v>
      </c>
      <c r="I25" s="179">
        <f>IF(OR(věž!F17=0,věž!G17=0),100,MAX(věž!F17:G17))</f>
        <v>19.899999999999999</v>
      </c>
      <c r="J25" s="179">
        <f>IF(OR('100m'!F17=0,'100m'!G17=0),100,MAX('100m'!F17:G17))</f>
        <v>20.55</v>
      </c>
      <c r="K25">
        <f>IF(H25="diskval.",1000,H25+((IF(I25&gt;0,I25,100)+IF(J25&gt;0,J25,100))/100000))</f>
        <v>41.300404499999999</v>
      </c>
      <c r="L25" s="8"/>
      <c r="M25" s="11"/>
      <c r="N25" s="93"/>
      <c r="O25" s="39"/>
      <c r="P25" s="12"/>
      <c r="Q25" s="12"/>
      <c r="R25" s="95"/>
      <c r="S25" s="8"/>
    </row>
    <row r="26" spans="1:19" ht="12.75" customHeight="1" thickBot="1" x14ac:dyDescent="0.3">
      <c r="A26" s="36">
        <f>RANK(K26,$K$3:$K$72,1)</f>
        <v>24</v>
      </c>
      <c r="C26" s="148">
        <v>10</v>
      </c>
      <c r="D26" s="156" t="str">
        <f>IF(přihlášky!$F$44="X",přihlášky!$E$44,přihlášky!$H$44)</f>
        <v>Horský Marek</v>
      </c>
      <c r="E26" s="110" t="str">
        <f>Startovky!E13</f>
        <v>ÚO Písek</v>
      </c>
      <c r="F26" s="2">
        <v>19.47</v>
      </c>
      <c r="G26" s="181">
        <v>22.06</v>
      </c>
      <c r="H26" s="247">
        <f>IF(OR(F26="diskval.",G26="diskval."),"diskval.",F26+G26)</f>
        <v>41.53</v>
      </c>
      <c r="I26" s="179">
        <f>IF(OR(věž!F32=0,věž!G32=0),100,MAX(věž!F32:G32))</f>
        <v>100</v>
      </c>
      <c r="J26" s="179">
        <f>IF(OR('100m'!F32=0,'100m'!G32=0),100,MAX('100m'!F32:G32))</f>
        <v>100</v>
      </c>
      <c r="K26">
        <f>IF(H26="diskval.",1000,H26+((IF(I26&gt;0,I26,100)+IF(J26&gt;0,J26,100))/100000))</f>
        <v>41.532000000000004</v>
      </c>
      <c r="L26" s="8"/>
      <c r="M26" s="11"/>
      <c r="N26" s="93"/>
      <c r="O26" s="39"/>
      <c r="P26" s="12"/>
      <c r="Q26" s="12"/>
      <c r="R26" s="95"/>
      <c r="S26" s="8"/>
    </row>
    <row r="27" spans="1:19" ht="12.75" customHeight="1" thickBot="1" x14ac:dyDescent="0.3">
      <c r="A27" s="36">
        <f>RANK(K27,$K$3:$K$72,1)</f>
        <v>25</v>
      </c>
      <c r="C27" s="148">
        <v>12</v>
      </c>
      <c r="D27" s="156" t="str">
        <f>IF(přihlášky!$F$70="X",přihlášky!$E$70,přihlášky!$H$70)</f>
        <v>Stibor Jiří</v>
      </c>
      <c r="E27" s="110" t="str">
        <f>Startovky!E15</f>
        <v>ÚO Strakonice</v>
      </c>
      <c r="F27" s="2">
        <v>20.56</v>
      </c>
      <c r="G27" s="181">
        <v>21.13</v>
      </c>
      <c r="H27" s="247">
        <f>IF(OR(F27="diskval.",G27="diskval."),"diskval.",F27+G27)</f>
        <v>41.69</v>
      </c>
      <c r="I27" s="179">
        <f>IF(OR(věž!F7=0,věž!G7=0),100,MAX(věž!F7:G7))</f>
        <v>16.97</v>
      </c>
      <c r="J27" s="179">
        <f>IF(OR('100m'!F7=0,'100m'!G7=0),100,MAX('100m'!F7:G7))</f>
        <v>18.47</v>
      </c>
      <c r="K27">
        <f>IF(H27="diskval.",1000,H27+((IF(I27&gt;0,I27,100)+IF(J27&gt;0,J27,100))/100000))</f>
        <v>41.690354399999997</v>
      </c>
      <c r="L27" s="8"/>
      <c r="M27" s="8"/>
      <c r="N27" s="8"/>
      <c r="O27" s="8"/>
      <c r="P27" s="8"/>
      <c r="Q27" s="8"/>
      <c r="R27" s="97"/>
      <c r="S27" s="40"/>
    </row>
    <row r="28" spans="1:19" ht="12.75" customHeight="1" thickBot="1" x14ac:dyDescent="0.3">
      <c r="A28" s="36">
        <f>RANK(K28,$K$3:$K$72,1)</f>
        <v>26</v>
      </c>
      <c r="C28" s="148">
        <v>1</v>
      </c>
      <c r="D28" s="156" t="str">
        <f>IF(přihlášky!$F$17="X",přihlášky!$E$17,přihlášky!H17)</f>
        <v>Čížek David</v>
      </c>
      <c r="E28" s="110" t="str">
        <f>Startovky!E4</f>
        <v>ÚO Český Krumlov</v>
      </c>
      <c r="F28" s="2">
        <v>22.46</v>
      </c>
      <c r="G28" s="181">
        <v>19.32</v>
      </c>
      <c r="H28" s="247">
        <f>IF(OR(F28="diskval.",G28="diskval."),"diskval.",F28+G28)</f>
        <v>41.78</v>
      </c>
      <c r="I28" s="179">
        <f>IF(OR(věž!F24=0,věž!G24=0),100,MAX(věž!F24:G24))</f>
        <v>22.83</v>
      </c>
      <c r="J28" s="179">
        <f>IF(OR('100m'!F24=0,'100m'!G24=0),100,MAX('100m'!F24:G24))</f>
        <v>20.2</v>
      </c>
      <c r="K28">
        <f>IF(H28="diskval.",1000,H28+((IF(I28&gt;0,I28,100)+IF(J28&gt;0,J28,100))/100000))</f>
        <v>41.780430299999999</v>
      </c>
      <c r="L28" s="8"/>
      <c r="M28" s="8"/>
      <c r="N28" s="8"/>
      <c r="O28" s="8"/>
      <c r="P28" s="8"/>
      <c r="Q28" s="8"/>
      <c r="R28" s="8"/>
      <c r="S28" s="8"/>
    </row>
    <row r="29" spans="1:19" ht="12.75" customHeight="1" thickBot="1" x14ac:dyDescent="0.3">
      <c r="A29" s="36">
        <f>RANK(K29,$K$3:$K$72,1)</f>
        <v>27</v>
      </c>
      <c r="C29" s="148">
        <v>50</v>
      </c>
      <c r="D29" s="157" t="str">
        <f>IF(přihlášky!$F$24="X",přihlášky!$E$24,přihlášky!$H$24)</f>
        <v>Bartuška Jiří</v>
      </c>
      <c r="E29" s="110" t="str">
        <f>Startovky!E56</f>
        <v>ÚO Český Krumlov</v>
      </c>
      <c r="F29" s="2">
        <v>20.09</v>
      </c>
      <c r="G29" s="181">
        <v>21.81</v>
      </c>
      <c r="H29" s="247">
        <f>IF(OR(F29="diskval.",G29="diskval."),"diskval.",F29+G29)</f>
        <v>41.9</v>
      </c>
      <c r="I29" s="179">
        <f>IF(OR(věž!F42=0,věž!G42=0),100,MAX(věž!F42:G42))</f>
        <v>25.53</v>
      </c>
      <c r="J29" s="179">
        <f>IF(OR('100m'!F42=0,'100m'!G42=0),100,MAX('100m'!F42:G42))</f>
        <v>21.98</v>
      </c>
      <c r="K29">
        <f>IF(H29="diskval.",1000,H29+((IF(I29&gt;0,I29,100)+IF(J29&gt;0,J29,100))/100000))</f>
        <v>41.900475100000001</v>
      </c>
      <c r="L29" s="8"/>
      <c r="M29" s="8"/>
      <c r="N29" s="8"/>
      <c r="O29" s="8"/>
      <c r="P29" s="40"/>
      <c r="Q29" s="41"/>
      <c r="R29" s="8"/>
      <c r="S29" s="8"/>
    </row>
    <row r="30" spans="1:19" ht="12.75" customHeight="1" thickBot="1" x14ac:dyDescent="0.3">
      <c r="A30" s="36">
        <f>RANK(K30,$K$3:$K$72,1)</f>
        <v>28</v>
      </c>
      <c r="C30" s="148">
        <v>8</v>
      </c>
      <c r="D30" s="156" t="str">
        <f>IF(přihlášky!$F$18="X",přihlášky!$E$18,přihlášky!H17)</f>
        <v>Dvořák Petr</v>
      </c>
      <c r="E30" s="110" t="str">
        <f>Startovky!E11</f>
        <v>ÚO Český Krumlov</v>
      </c>
      <c r="F30" s="2">
        <v>20.96</v>
      </c>
      <c r="G30" s="181">
        <v>21.28</v>
      </c>
      <c r="H30" s="247">
        <f>IF(OR(F30="diskval.",G30="diskval."),"diskval.",F30+G30)</f>
        <v>42.24</v>
      </c>
      <c r="I30" s="179">
        <f>IF(OR(věž!F6=0,věž!G6=0),100,MAX(věž!F6:G6))</f>
        <v>17.04</v>
      </c>
      <c r="J30" s="179">
        <f>IF(OR('100m'!F6=0,'100m'!G6=0),100,MAX('100m'!F6:G6))</f>
        <v>19.68</v>
      </c>
      <c r="K30">
        <f>IF(H30="diskval.",1000,H30+((IF(I30&gt;0,I30,100)+IF(J30&gt;0,J30,100))/100000))</f>
        <v>42.240367200000001</v>
      </c>
      <c r="L30" s="8"/>
      <c r="M30" s="11"/>
      <c r="N30" s="93"/>
      <c r="O30" s="39"/>
      <c r="P30" s="12"/>
      <c r="Q30" s="12"/>
      <c r="R30" s="95"/>
      <c r="S30" s="8"/>
    </row>
    <row r="31" spans="1:19" ht="12.75" customHeight="1" thickBot="1" x14ac:dyDescent="0.3">
      <c r="A31" s="36">
        <f>RANK(K31,$K$3:$K$72,1)</f>
        <v>29</v>
      </c>
      <c r="C31" s="148">
        <v>9</v>
      </c>
      <c r="D31" s="156" t="str">
        <f>IF(přihlášky!$F$31="X",přihlášky!$E$31,přihlášky!$H$31)</f>
        <v>Novák Dominik</v>
      </c>
      <c r="E31" s="110" t="str">
        <f>Startovky!E12</f>
        <v>ÚO Tábor</v>
      </c>
      <c r="F31" s="2">
        <v>23.44</v>
      </c>
      <c r="G31" s="181">
        <v>18.89</v>
      </c>
      <c r="H31" s="247">
        <f>IF(OR(F31="diskval.",G31="diskval."),"diskval.",F31+G31)</f>
        <v>42.33</v>
      </c>
      <c r="I31" s="179">
        <f>IF(OR(věž!F51=0,věž!G51=0),100,MAX(věž!F51:G51))</f>
        <v>29.2</v>
      </c>
      <c r="J31" s="179">
        <f>IF(OR('100m'!F51=0,'100m'!G51=0),100,MAX('100m'!F51:G51))</f>
        <v>100</v>
      </c>
      <c r="K31">
        <f>IF(H31="diskval.",1000,H31+((IF(I31&gt;0,I31,100)+IF(J31&gt;0,J31,100))/100000))</f>
        <v>42.331291999999998</v>
      </c>
      <c r="L31" s="8"/>
      <c r="M31" s="11"/>
      <c r="N31" s="93"/>
      <c r="O31" s="39"/>
      <c r="P31" s="12"/>
      <c r="Q31" s="12"/>
      <c r="R31" s="95"/>
      <c r="S31" s="8"/>
    </row>
    <row r="32" spans="1:19" ht="12.75" customHeight="1" thickBot="1" x14ac:dyDescent="0.3">
      <c r="A32" s="36">
        <f>RANK(K32,$K$3:$K$72,1)</f>
        <v>30</v>
      </c>
      <c r="C32" s="148">
        <v>26</v>
      </c>
      <c r="D32" s="156" t="str">
        <f>IF(přihlášky!$F$72="X",přihlášky!$E$72,přihlášky!$H$72)</f>
        <v>Božka Martin</v>
      </c>
      <c r="E32" s="110" t="str">
        <f>Startovky!E29</f>
        <v>ÚO Strakonice</v>
      </c>
      <c r="F32" s="2">
        <v>20.67</v>
      </c>
      <c r="G32" s="181">
        <v>21.83</v>
      </c>
      <c r="H32" s="247">
        <f>IF(OR(F32="diskval.",G32="diskval."),"diskval.",F32+G32)</f>
        <v>42.5</v>
      </c>
      <c r="I32" s="179">
        <f>IF(OR(věž!F52=0,věž!G52=0),100,MAX(věž!F52:G52))</f>
        <v>31.95</v>
      </c>
      <c r="J32" s="179">
        <f>IF(OR('100m'!F52=0,'100m'!G52=0),100,MAX('100m'!F52:G52))</f>
        <v>23.8</v>
      </c>
      <c r="K32">
        <f>IF(H32="diskval.",1000,H32+((IF(I32&gt;0,I32,100)+IF(J32&gt;0,J32,100))/100000))</f>
        <v>42.500557499999999</v>
      </c>
      <c r="L32" s="8"/>
      <c r="M32" s="11"/>
      <c r="N32" s="94"/>
      <c r="O32" s="39"/>
      <c r="P32" s="12"/>
      <c r="Q32" s="12"/>
      <c r="R32" s="95"/>
      <c r="S32" s="8"/>
    </row>
    <row r="33" spans="1:19" ht="12.75" customHeight="1" thickBot="1" x14ac:dyDescent="0.3">
      <c r="A33" s="36">
        <f>RANK(K33,$K$3:$K$72,1)</f>
        <v>31</v>
      </c>
      <c r="C33" s="148">
        <v>23</v>
      </c>
      <c r="D33" s="156" t="str">
        <f>IF(přihlášky!$F$33="X",přihlášky!$E$33,přihlášky!$H$33)</f>
        <v>Kopecký Jan</v>
      </c>
      <c r="E33" s="110" t="str">
        <f>Startovky!E26</f>
        <v>ÚO Tábor</v>
      </c>
      <c r="F33" s="2">
        <v>23.52</v>
      </c>
      <c r="G33" s="181">
        <v>19.7</v>
      </c>
      <c r="H33" s="247">
        <f>IF(OR(F33="diskval.",G33="diskval."),"diskval.",F33+G33)</f>
        <v>43.22</v>
      </c>
      <c r="I33" s="179">
        <f>IF(OR(věž!F9=0,věž!G9=0),100,MAX(věž!F9:G9))</f>
        <v>20.62</v>
      </c>
      <c r="J33" s="179">
        <f>IF(OR('100m'!F9=0,'100m'!G9=0),100,MAX('100m'!F9:G9))</f>
        <v>19.32</v>
      </c>
      <c r="K33">
        <f>IF(H33="diskval.",1000,H33+((IF(I33&gt;0,I33,100)+IF(J33&gt;0,J33,100))/100000))</f>
        <v>43.220399399999998</v>
      </c>
      <c r="L33" s="8"/>
      <c r="M33" s="11"/>
      <c r="N33" s="96"/>
      <c r="O33" s="39"/>
      <c r="P33" s="12"/>
      <c r="Q33" s="12"/>
      <c r="R33" s="95"/>
      <c r="S33" s="8"/>
    </row>
    <row r="34" spans="1:19" ht="12.75" customHeight="1" thickBot="1" x14ac:dyDescent="0.3">
      <c r="A34" s="36">
        <f>RANK(K34,$K$3:$K$72,1)</f>
        <v>32</v>
      </c>
      <c r="C34" s="148">
        <v>43</v>
      </c>
      <c r="D34" s="157" t="str">
        <f>IF(přihlášky!$F$23="X",přihlášky!$E$23,přihlášky!$H$23)</f>
        <v>Klíma Miloslav</v>
      </c>
      <c r="E34" s="110" t="str">
        <f>Startovky!E49</f>
        <v>ÚO Český Krumlov</v>
      </c>
      <c r="F34" s="2">
        <v>23.02</v>
      </c>
      <c r="G34" s="181">
        <v>21.19</v>
      </c>
      <c r="H34" s="247">
        <f>IF(OR(F34="diskval.",G34="diskval."),"diskval.",F34+G34)</f>
        <v>44.21</v>
      </c>
      <c r="I34" s="179">
        <f>IF(OR(věž!F19=0,věž!G19=0),100,MAX(věž!F19:G19))</f>
        <v>21.22</v>
      </c>
      <c r="J34" s="179">
        <f>IF(OR('100m'!F19=0,'100m'!G19=0),100,MAX('100m'!F19:G19))</f>
        <v>20.149999999999999</v>
      </c>
      <c r="K34">
        <f>IF(H34="diskval.",1000,H34+((IF(I34&gt;0,I34,100)+IF(J34&gt;0,J34,100))/100000))</f>
        <v>44.210413700000004</v>
      </c>
      <c r="L34" s="8"/>
      <c r="M34" s="11"/>
      <c r="N34" s="93"/>
      <c r="O34" s="39"/>
      <c r="P34" s="12"/>
      <c r="Q34" s="12"/>
      <c r="R34" s="95"/>
      <c r="S34" s="8"/>
    </row>
    <row r="35" spans="1:19" ht="12.75" customHeight="1" thickBot="1" x14ac:dyDescent="0.3">
      <c r="A35" s="36">
        <f>RANK(K35,$K$3:$K$72,1)</f>
        <v>33</v>
      </c>
      <c r="C35" s="148">
        <v>2</v>
      </c>
      <c r="D35" s="156" t="str">
        <f>IF(přihlášky!$F$30="X",přihlášky!$E$30,přihlášky!$H$30)</f>
        <v>Novák Tomáš</v>
      </c>
      <c r="E35" s="110" t="str">
        <f>Startovky!E5</f>
        <v>ÚO Tábor</v>
      </c>
      <c r="F35" s="2">
        <v>24.12</v>
      </c>
      <c r="G35" s="181">
        <v>20.13</v>
      </c>
      <c r="H35" s="247">
        <f>IF(OR(F35="diskval.",G35="diskval."),"diskval.",F35+G35)</f>
        <v>44.25</v>
      </c>
      <c r="I35" s="179">
        <f>IF(OR(věž!F14=0,věž!G14=0),100,MAX(věž!F14:G14))</f>
        <v>19.309999999999999</v>
      </c>
      <c r="J35" s="179">
        <f>IF(OR('100m'!F14=0,'100m'!G14=0),100,MAX('100m'!F14:G14))</f>
        <v>19.95</v>
      </c>
      <c r="K35">
        <f>IF(H35="diskval.",1000,H35+((IF(I35&gt;0,I35,100)+IF(J35&gt;0,J35,100))/100000))</f>
        <v>44.250392599999998</v>
      </c>
      <c r="L35" s="8"/>
      <c r="M35" s="11"/>
      <c r="N35" s="93"/>
      <c r="O35" s="39"/>
      <c r="P35" s="12"/>
      <c r="Q35" s="12"/>
      <c r="R35" s="95"/>
      <c r="S35" s="8"/>
    </row>
    <row r="36" spans="1:19" ht="12.75" customHeight="1" thickBot="1" x14ac:dyDescent="0.3">
      <c r="A36" s="36">
        <f>RANK(K36,$K$3:$K$72,1)</f>
        <v>34</v>
      </c>
      <c r="C36" s="148">
        <v>5</v>
      </c>
      <c r="D36" s="156" t="str">
        <f>IF(přihlášky!$F$69="X",přihlášky!$E$69,přihlášky!$H$69)</f>
        <v>Krupka Luboš</v>
      </c>
      <c r="E36" s="110" t="str">
        <f>Startovky!E8</f>
        <v>ÚO Strakonice</v>
      </c>
      <c r="F36" s="2">
        <v>22.31</v>
      </c>
      <c r="G36" s="181">
        <v>22.22</v>
      </c>
      <c r="H36" s="247">
        <f>IF(OR(F36="diskval.",G36="diskval."),"diskval.",F36+G36)</f>
        <v>44.53</v>
      </c>
      <c r="I36" s="179">
        <f>IF(OR(věž!F15=0,věž!G15=0),100,MAX(věž!F15:G15))</f>
        <v>20.39</v>
      </c>
      <c r="J36" s="179">
        <f>IF(OR('100m'!F15=0,'100m'!G15=0),100,MAX('100m'!F15:G15))</f>
        <v>100</v>
      </c>
      <c r="K36">
        <f>IF(H36="diskval.",1000,H36+((IF(I36&gt;0,I36,100)+IF(J36&gt;0,J36,100))/100000))</f>
        <v>44.531203900000001</v>
      </c>
      <c r="L36" s="8"/>
      <c r="M36" s="8"/>
      <c r="N36" s="8"/>
      <c r="O36" s="8"/>
      <c r="P36" s="8"/>
      <c r="Q36" s="8"/>
      <c r="R36" s="97"/>
      <c r="S36" s="40"/>
    </row>
    <row r="37" spans="1:19" ht="12.75" customHeight="1" thickBot="1" x14ac:dyDescent="0.3">
      <c r="A37" s="36">
        <f>RANK(K37,$K$3:$K$72,1)</f>
        <v>35</v>
      </c>
      <c r="C37" s="148">
        <v>36</v>
      </c>
      <c r="D37" s="156" t="str">
        <f>IF(přihlášky!$F$22="X",přihlášky!$E$22,přihlášky!$H$22)</f>
        <v>Ottenschläger Václav</v>
      </c>
      <c r="E37" s="110" t="str">
        <f>Startovky!E39</f>
        <v>ÚO Český Krumlov</v>
      </c>
      <c r="F37" s="2">
        <v>24.95</v>
      </c>
      <c r="G37" s="181">
        <v>21.17</v>
      </c>
      <c r="H37" s="247">
        <f>IF(OR(F37="diskval.",G37="diskval."),"diskval.",F37+G37)</f>
        <v>46.120000000000005</v>
      </c>
      <c r="I37" s="179">
        <f>IF(OR(věž!F59=0,věž!G59=0),100,MAX(věž!F59:G59))</f>
        <v>42.16</v>
      </c>
      <c r="J37" s="179">
        <f>IF(OR('100m'!F59=0,'100m'!G59=0),100,MAX('100m'!F59:G59))</f>
        <v>100</v>
      </c>
      <c r="K37">
        <f>IF(H37="diskval.",1000,H37+((IF(I37&gt;0,I37,100)+IF(J37&gt;0,J37,100))/100000))</f>
        <v>46.121421600000005</v>
      </c>
      <c r="L37" s="8"/>
      <c r="M37" s="8"/>
      <c r="N37" s="8"/>
      <c r="O37" s="8"/>
      <c r="P37" s="8"/>
      <c r="Q37" s="8"/>
      <c r="R37" s="8"/>
      <c r="S37" s="8"/>
    </row>
    <row r="38" spans="1:19" ht="12.75" customHeight="1" thickBot="1" x14ac:dyDescent="0.3">
      <c r="A38" s="36">
        <f>RANK(K38,$K$3:$K$72,1)</f>
        <v>36</v>
      </c>
      <c r="C38" s="148">
        <v>7</v>
      </c>
      <c r="D38" s="156" t="str">
        <f>IF(přihlášky!$F$95="X",přihlášky!$E$95,přihlášky!$H$95)</f>
        <v>Cais Martin</v>
      </c>
      <c r="E38" s="110" t="str">
        <f>Startovky!E10</f>
        <v>ÚO Prachatice</v>
      </c>
      <c r="F38" s="2">
        <v>23.26</v>
      </c>
      <c r="G38" s="181">
        <v>22.89</v>
      </c>
      <c r="H38" s="247">
        <f>IF(OR(F38="diskval.",G38="diskval."),"diskval.",F38+G38)</f>
        <v>46.150000000000006</v>
      </c>
      <c r="I38" s="179">
        <f>IF(OR(věž!F39=0,věž!G39=0),100,MAX(věž!F39:G39))</f>
        <v>100</v>
      </c>
      <c r="J38" s="179">
        <f>IF(OR('100m'!F39=0,'100m'!G39=0),100,MAX('100m'!F39:G39))</f>
        <v>100</v>
      </c>
      <c r="K38">
        <f>IF(H38="diskval.",1000,H38+((IF(I38&gt;0,I38,100)+IF(J38&gt;0,J38,100))/100000))</f>
        <v>46.152000000000008</v>
      </c>
      <c r="L38" s="8"/>
      <c r="M38" s="8"/>
      <c r="N38" s="8"/>
      <c r="O38" s="8"/>
      <c r="P38" s="40"/>
      <c r="Q38" s="41"/>
      <c r="R38" s="8"/>
      <c r="S38" s="8"/>
    </row>
    <row r="39" spans="1:19" ht="12.75" customHeight="1" thickBot="1" x14ac:dyDescent="0.3">
      <c r="A39" s="36">
        <f>RANK(K39,$K$3:$K$72,1)</f>
        <v>37</v>
      </c>
      <c r="C39" s="148">
        <v>47</v>
      </c>
      <c r="D39" s="157" t="str">
        <f>IF(přihlášky!$F$75="X",přihlášky!$E$75,přihlášky!$H$75)</f>
        <v>Štolba František (věž jednotlici)</v>
      </c>
      <c r="E39" s="110" t="str">
        <f>Startovky!E53</f>
        <v>ÚO Strakonice</v>
      </c>
      <c r="F39" s="2">
        <v>22.91</v>
      </c>
      <c r="G39" s="181">
        <v>23.84</v>
      </c>
      <c r="H39" s="247">
        <f>IF(OR(F39="diskval.",G39="diskval."),"diskval.",F39+G39)</f>
        <v>46.75</v>
      </c>
      <c r="I39" s="179">
        <f>IF(OR(věž!F50=0,věž!G50=0),100,MAX(věž!F50:G50))</f>
        <v>28.09</v>
      </c>
      <c r="J39" s="179">
        <f>IF(OR('100m'!F50=0,'100m'!G50=0),100,MAX('100m'!F50:G50))</f>
        <v>24.03</v>
      </c>
      <c r="K39">
        <f>IF(H39="diskval.",1000,H39+((IF(I39&gt;0,I39,100)+IF(J39&gt;0,J39,100))/100000))</f>
        <v>46.750521200000001</v>
      </c>
      <c r="L39" s="8"/>
      <c r="M39" s="11"/>
      <c r="N39" s="93"/>
      <c r="O39" s="39"/>
      <c r="P39" s="12"/>
      <c r="Q39" s="12"/>
      <c r="R39" s="95"/>
      <c r="S39" s="8"/>
    </row>
    <row r="40" spans="1:19" ht="12.75" customHeight="1" thickBot="1" x14ac:dyDescent="0.3">
      <c r="A40" s="36">
        <f>RANK(K40,$K$3:$K$72,1)</f>
        <v>38</v>
      </c>
      <c r="C40" s="148">
        <v>15</v>
      </c>
      <c r="D40" s="156" t="str">
        <f>IF(přihlášky!$F$19="X",přihlášky!$E$19,přihlášky!$H$19)</f>
        <v>Fučík Jan</v>
      </c>
      <c r="E40" s="110" t="str">
        <f>Startovky!E18</f>
        <v>ÚO Český Krumlov</v>
      </c>
      <c r="F40" s="2">
        <v>26.72</v>
      </c>
      <c r="G40" s="181">
        <v>20.6</v>
      </c>
      <c r="H40" s="247">
        <f>IF(OR(F40="diskval.",G40="diskval."),"diskval.",F40+G40)</f>
        <v>47.32</v>
      </c>
      <c r="I40" s="179">
        <f>IF(OR(věž!F40=0,věž!G40=0),100,MAX(věž!F40:G40))</f>
        <v>23.86</v>
      </c>
      <c r="J40" s="179">
        <f>IF(OR('100m'!F40=0,'100m'!G40=0),100,MAX('100m'!F40:G40))</f>
        <v>100</v>
      </c>
      <c r="K40">
        <f>IF(H40="diskval.",1000,H40+((IF(I40&gt;0,I40,100)+IF(J40&gt;0,J40,100))/100000))</f>
        <v>47.321238600000001</v>
      </c>
      <c r="L40" s="8"/>
      <c r="M40" s="11"/>
      <c r="N40" s="93"/>
      <c r="O40" s="39"/>
      <c r="P40" s="12"/>
      <c r="Q40" s="12"/>
      <c r="R40" s="95"/>
      <c r="S40" s="8"/>
    </row>
    <row r="41" spans="1:19" ht="12.75" customHeight="1" thickBot="1" x14ac:dyDescent="0.3">
      <c r="A41" s="36">
        <f>RANK(K41,$K$3:$K$72,1)</f>
        <v>39</v>
      </c>
      <c r="C41" s="148">
        <v>14</v>
      </c>
      <c r="D41" s="156" t="str">
        <f>IF(přihlášky!$F$96="X",přihlášky!$E$96,přihlášky!$H$96)</f>
        <v>Šmajcl František</v>
      </c>
      <c r="E41" s="110" t="str">
        <f>Startovky!E17</f>
        <v>ÚO Prachatice</v>
      </c>
      <c r="F41" s="2">
        <v>25.04</v>
      </c>
      <c r="G41" s="181">
        <v>23.98</v>
      </c>
      <c r="H41" s="247">
        <f>IF(OR(F41="diskval.",G41="diskval."),"diskval.",F41+G41)</f>
        <v>49.019999999999996</v>
      </c>
      <c r="I41" s="179">
        <f>IF(OR(věž!F26=0,věž!G26=0),100,MAX(věž!F26:G26))</f>
        <v>100</v>
      </c>
      <c r="J41" s="179">
        <f>IF(OR('100m'!F26=0,'100m'!G26=0),100,MAX('100m'!F26:G26))</f>
        <v>20.6</v>
      </c>
      <c r="K41">
        <f>IF(H41="diskval.",1000,H41+((IF(I41&gt;0,I41,100)+IF(J41&gt;0,J41,100))/100000))</f>
        <v>49.021205999999999</v>
      </c>
      <c r="L41" s="8"/>
      <c r="M41" s="11"/>
      <c r="N41" s="94"/>
      <c r="O41" s="39"/>
      <c r="P41" s="12"/>
      <c r="Q41" s="12"/>
      <c r="R41" s="95"/>
      <c r="S41" s="8"/>
    </row>
    <row r="42" spans="1:19" ht="12.75" customHeight="1" thickBot="1" x14ac:dyDescent="0.3">
      <c r="A42" s="36">
        <f>RANK(K42,$K$3:$K$72,1)</f>
        <v>40</v>
      </c>
      <c r="C42" s="148">
        <v>37</v>
      </c>
      <c r="D42" s="156" t="str">
        <f>IF(přihlášky!$F$35="X",přihlášky!$E$35,přihlášky!$H$35)</f>
        <v>Průcha Josef</v>
      </c>
      <c r="E42" s="110" t="str">
        <f>Startovky!E43</f>
        <v>ÚO Tábor</v>
      </c>
      <c r="F42" s="2">
        <v>27.14</v>
      </c>
      <c r="G42" s="181">
        <v>21.95</v>
      </c>
      <c r="H42" s="247">
        <f>IF(OR(F42="diskval.",G42="diskval."),"diskval.",F42+G42)</f>
        <v>49.09</v>
      </c>
      <c r="I42" s="179">
        <f>IF(OR(věž!F37=0,věž!G37=0),100,MAX(věž!F37:G37))</f>
        <v>23.48</v>
      </c>
      <c r="J42" s="179">
        <f>IF(OR('100m'!F37=0,'100m'!G37=0),100,MAX('100m'!F37:G37))</f>
        <v>21.71</v>
      </c>
      <c r="K42">
        <f>IF(H42="diskval.",1000,H42+((IF(I42&gt;0,I42,100)+IF(J42&gt;0,J42,100))/100000))</f>
        <v>49.090451900000005</v>
      </c>
      <c r="L42" s="8"/>
      <c r="M42" s="11"/>
      <c r="N42" s="93"/>
      <c r="O42" s="39"/>
      <c r="P42" s="12"/>
      <c r="Q42" s="12"/>
      <c r="R42" s="95"/>
      <c r="S42" s="8"/>
    </row>
    <row r="43" spans="1:19" ht="12.75" customHeight="1" thickBot="1" x14ac:dyDescent="0.3">
      <c r="A43" s="36">
        <f>RANK(K43,$K$3:$K$72,1)</f>
        <v>41</v>
      </c>
      <c r="C43" s="148">
        <v>35</v>
      </c>
      <c r="D43" s="156" t="str">
        <f>IF(přihlášky!$F$99="X",přihlášky!$E$99,přihlášky!$H$99)</f>
        <v>Uhlíř Josef</v>
      </c>
      <c r="E43" s="110" t="str">
        <f>Startovky!E38</f>
        <v>ÚO Prachatice</v>
      </c>
      <c r="F43" s="2">
        <v>26.97</v>
      </c>
      <c r="G43" s="181">
        <v>23.54</v>
      </c>
      <c r="H43" s="247">
        <f>IF(OR(F43="diskval.",G43="diskval."),"diskval.",F43+G43)</f>
        <v>50.51</v>
      </c>
      <c r="I43" s="179">
        <f>IF(OR(věž!F22=0,věž!G22=0),100,MAX(věž!F22:G22))</f>
        <v>19.68</v>
      </c>
      <c r="J43" s="179">
        <f>IF(OR('100m'!F22=0,'100m'!G22=0),100,MAX('100m'!F22:G22))</f>
        <v>21.76</v>
      </c>
      <c r="K43">
        <f>IF(H43="diskval.",1000,H43+((IF(I43&gt;0,I43,100)+IF(J43&gt;0,J43,100))/100000))</f>
        <v>50.510414399999995</v>
      </c>
      <c r="L43" s="8"/>
      <c r="M43" s="11"/>
      <c r="N43" s="93"/>
      <c r="O43" s="39"/>
      <c r="P43" s="12"/>
      <c r="Q43" s="12"/>
      <c r="R43" s="95"/>
      <c r="S43" s="8"/>
    </row>
    <row r="44" spans="1:19" ht="12.75" customHeight="1" thickBot="1" x14ac:dyDescent="0.3">
      <c r="A44" s="36">
        <f>RANK(K44,$K$3:$K$72,1)</f>
        <v>42</v>
      </c>
      <c r="C44" s="148">
        <v>62</v>
      </c>
      <c r="D44" s="157" t="str">
        <f>IF(přihlášky!$F$90="X",přihlášky!$E$90,přihlášky!$H$90)</f>
        <v>Holý Patrik (věž jednotlivci)</v>
      </c>
      <c r="E44" s="110" t="str">
        <f>Startovky!E68</f>
        <v>ÚO Jindřichův Hradec</v>
      </c>
      <c r="F44" s="2">
        <v>29.75</v>
      </c>
      <c r="G44" s="181">
        <v>20.89</v>
      </c>
      <c r="H44" s="247">
        <f>IF(OR(F44="diskval.",G44="diskval."),"diskval.",F44+G44)</f>
        <v>50.64</v>
      </c>
      <c r="I44" s="179">
        <f>IF(OR(věž!F60=0,věž!G60=0),100,MAX(věž!F60:G60))</f>
        <v>35.130000000000003</v>
      </c>
      <c r="J44" s="179">
        <f>IF(OR('100m'!F60=0,'100m'!G60=0),100,MAX('100m'!F60:G60))</f>
        <v>100</v>
      </c>
      <c r="K44">
        <f>IF(H44="diskval.",1000,H44+((IF(I44&gt;0,I44,100)+IF(J44&gt;0,J44,100))/100000))</f>
        <v>50.641351300000004</v>
      </c>
      <c r="L44" s="8"/>
      <c r="M44" s="8"/>
      <c r="N44" s="8"/>
      <c r="O44" s="8"/>
      <c r="P44" s="8"/>
      <c r="Q44" s="8"/>
      <c r="R44" s="97"/>
      <c r="S44" s="40"/>
    </row>
    <row r="45" spans="1:19" ht="12.75" customHeight="1" thickBot="1" x14ac:dyDescent="0.3">
      <c r="A45" s="36">
        <f>RANK(K45,$K$3:$K$72,1)</f>
        <v>43</v>
      </c>
      <c r="C45" s="148">
        <v>30</v>
      </c>
      <c r="D45" s="156" t="str">
        <f>IF(přihlášky!$F$34="X",přihlášky!$E$34,přihlášky!$H$34)</f>
        <v>Falada Denis</v>
      </c>
      <c r="E45" s="110" t="str">
        <f>Startovky!E33</f>
        <v>ÚO Tábor</v>
      </c>
      <c r="F45" s="2">
        <v>29.53</v>
      </c>
      <c r="G45" s="181">
        <v>22.18</v>
      </c>
      <c r="H45" s="247">
        <f>IF(OR(F45="diskval.",G45="diskval."),"diskval.",F45+G45)</f>
        <v>51.71</v>
      </c>
      <c r="I45" s="179">
        <f>IF(OR(věž!F31=0,věž!G31=0),100,MAX(věž!F31:G31))</f>
        <v>24.67</v>
      </c>
      <c r="J45" s="179">
        <f>IF(OR('100m'!F31=0,'100m'!G31=0),100,MAX('100m'!F31:G31))</f>
        <v>21.25</v>
      </c>
      <c r="K45">
        <f>IF(H45="diskval.",1000,H45+((IF(I45&gt;0,I45,100)+IF(J45&gt;0,J45,100))/100000))</f>
        <v>51.710459200000003</v>
      </c>
      <c r="L45" s="8"/>
      <c r="M45" s="8"/>
      <c r="N45" s="8"/>
      <c r="O45" s="8"/>
      <c r="P45" s="8"/>
      <c r="Q45" s="8"/>
      <c r="R45" s="8"/>
      <c r="S45" s="8"/>
    </row>
    <row r="46" spans="1:19" ht="12.75" customHeight="1" thickBot="1" x14ac:dyDescent="0.3">
      <c r="A46" s="36">
        <f>RANK(K46,$K$3:$K$72,1)</f>
        <v>44</v>
      </c>
      <c r="C46" s="148">
        <v>29</v>
      </c>
      <c r="D46" s="156" t="str">
        <f>IF(přihlášky!$F$21="X",přihlášky!$E$21,přihlášky!$H$21)</f>
        <v>Dudák Jakub</v>
      </c>
      <c r="E46" s="110" t="str">
        <f>Startovky!E32</f>
        <v>ÚO Český Krumlov</v>
      </c>
      <c r="F46" s="2">
        <v>29.57</v>
      </c>
      <c r="G46" s="181">
        <v>23.49</v>
      </c>
      <c r="H46" s="247">
        <f>IF(OR(F46="diskval.",G46="diskval."),"diskval.",F46+G46)</f>
        <v>53.06</v>
      </c>
      <c r="I46" s="179">
        <f>IF(OR(věž!F21=0,věž!G21=0),100,MAX(věž!F21:G21))</f>
        <v>21.1</v>
      </c>
      <c r="J46" s="179">
        <f>IF(OR('100m'!F21=0,'100m'!G21=0),100,MAX('100m'!F21:G21))</f>
        <v>21.24</v>
      </c>
      <c r="K46">
        <f>IF(H46="diskval.",1000,H46+((IF(I46&gt;0,I46,100)+IF(J46&gt;0,J46,100))/100000))</f>
        <v>53.060423400000005</v>
      </c>
      <c r="L46" s="8"/>
      <c r="M46" s="8"/>
      <c r="N46" s="8"/>
      <c r="O46" s="8"/>
      <c r="P46" s="40"/>
      <c r="Q46" s="41"/>
      <c r="R46" s="8"/>
      <c r="S46" s="8"/>
    </row>
    <row r="47" spans="1:19" ht="12.75" customHeight="1" thickBot="1" x14ac:dyDescent="0.3">
      <c r="A47" s="36">
        <f>RANK(K47,$K$3:$K$72,1)</f>
        <v>45</v>
      </c>
      <c r="C47" s="148">
        <v>45</v>
      </c>
      <c r="D47" s="157" t="str">
        <f>IF(přihlášky!$F$49="X",přihlášky!$E$49,přihlášky!$H$49)</f>
        <v>Bláha Petr</v>
      </c>
      <c r="E47" s="110" t="str">
        <f>Startovky!E51</f>
        <v>ÚO Písek</v>
      </c>
      <c r="F47" s="2">
        <v>32</v>
      </c>
      <c r="G47" s="181">
        <v>21.5</v>
      </c>
      <c r="H47" s="247">
        <f>IF(OR(F47="diskval.",G47="diskval."),"diskval.",F47+G47)</f>
        <v>53.5</v>
      </c>
      <c r="I47" s="179">
        <f>IF(OR(věž!F34=0,věž!G34=0),100,MAX(věž!F34:G34))</f>
        <v>22.8</v>
      </c>
      <c r="J47" s="179">
        <f>IF(OR('100m'!F34=0,'100m'!G34=0),100,MAX('100m'!F34:G34))</f>
        <v>21.74</v>
      </c>
      <c r="K47">
        <f>IF(H47="diskval.",1000,H47+((IF(I47&gt;0,I47,100)+IF(J47&gt;0,J47,100))/100000))</f>
        <v>53.500445399999997</v>
      </c>
      <c r="L47" s="8"/>
      <c r="M47" s="11"/>
      <c r="N47" s="93"/>
      <c r="O47" s="39"/>
      <c r="P47" s="12"/>
      <c r="Q47" s="12"/>
      <c r="R47" s="95"/>
      <c r="S47" s="8"/>
    </row>
    <row r="48" spans="1:19" ht="12.75" customHeight="1" thickBot="1" x14ac:dyDescent="0.3">
      <c r="A48" s="36">
        <f>RANK(K48,$K$3:$K$72,1)</f>
        <v>46</v>
      </c>
      <c r="C48" s="148">
        <v>49</v>
      </c>
      <c r="D48" s="157" t="str">
        <f>IF(přihlášky!$F$101="X",přihlášky!$E$101,přihlášky!$H$101)</f>
        <v>Vozandych Petr</v>
      </c>
      <c r="E48" s="110" t="str">
        <f>Startovky!E55</f>
        <v>ÚO Prachatice</v>
      </c>
      <c r="F48" s="2">
        <v>32.19</v>
      </c>
      <c r="G48" s="181">
        <v>22.83</v>
      </c>
      <c r="H48" s="247">
        <f>IF(OR(F48="diskval.",G48="diskval."),"diskval.",F48+G48)</f>
        <v>55.019999999999996</v>
      </c>
      <c r="I48" s="179">
        <f>IF(OR(věž!F8=0,věž!G8=0),100,MAX(věž!F8:G8))</f>
        <v>19.21</v>
      </c>
      <c r="J48" s="179">
        <f>IF(OR('100m'!F8=0,'100m'!G8=0),100,MAX('100m'!F8:G8))</f>
        <v>18.66</v>
      </c>
      <c r="K48">
        <f>IF(H48="diskval.",1000,H48+((IF(I48&gt;0,I48,100)+IF(J48&gt;0,J48,100))/100000))</f>
        <v>55.020378699999995</v>
      </c>
      <c r="L48" s="8"/>
      <c r="M48" s="11"/>
      <c r="N48" s="93"/>
      <c r="O48" s="39"/>
      <c r="P48" s="12"/>
      <c r="Q48" s="12"/>
      <c r="R48" s="95"/>
      <c r="S48" s="8"/>
    </row>
    <row r="49" spans="1:19" ht="12.75" customHeight="1" thickBot="1" x14ac:dyDescent="0.3">
      <c r="A49" s="36">
        <f>RANK(K49,$K$3:$K$72,1)</f>
        <v>47</v>
      </c>
      <c r="C49" s="148">
        <v>51</v>
      </c>
      <c r="D49" s="157" t="str">
        <f>IF(přihlášky!$F$37="X",přihlášky!$E$37,přihlášky!$H$37)</f>
        <v>Havelka Mikuláš</v>
      </c>
      <c r="E49" s="110" t="str">
        <f>Startovky!E57</f>
        <v>ÚO Tábor</v>
      </c>
      <c r="F49" s="2">
        <v>30.5</v>
      </c>
      <c r="G49" s="181">
        <v>25.69</v>
      </c>
      <c r="H49" s="247">
        <f>IF(OR(F49="diskval.",G49="diskval."),"diskval.",F49+G49)</f>
        <v>56.19</v>
      </c>
      <c r="I49" s="179">
        <f>IF(OR(věž!F71=0,věž!G71=0),100,MAX(věž!F71:G71))</f>
        <v>100</v>
      </c>
      <c r="J49" s="179">
        <f>IF(OR('100m'!F71=0,'100m'!G71=0),100,MAX('100m'!F71:G71))</f>
        <v>100</v>
      </c>
      <c r="K49">
        <f>IF(H49="diskval.",1000,H49+((IF(I49&gt;0,I49,100)+IF(J49&gt;0,J49,100))/100000))</f>
        <v>56.192</v>
      </c>
      <c r="L49" s="8"/>
      <c r="M49" s="11"/>
      <c r="N49" s="94"/>
      <c r="O49" s="39"/>
      <c r="P49" s="12"/>
      <c r="Q49" s="12"/>
      <c r="R49" s="95"/>
      <c r="S49" s="8"/>
    </row>
    <row r="50" spans="1:19" ht="12.75" customHeight="1" thickBot="1" x14ac:dyDescent="0.3">
      <c r="A50" s="36">
        <f>RANK(K50,$K$3:$K$72,1)</f>
        <v>48</v>
      </c>
      <c r="C50" s="148">
        <v>58</v>
      </c>
      <c r="D50" s="157" t="str">
        <f>IF(přihlášky!$F$38="X",přihlášky!$E$38,přihlášky!$H$38)</f>
        <v>Baránek Václav (100m jednotlivci)</v>
      </c>
      <c r="E50" s="110" t="str">
        <f>Startovky!E64</f>
        <v>ÚO Tábor</v>
      </c>
      <c r="F50" s="2">
        <v>33.130000000000003</v>
      </c>
      <c r="G50" s="181">
        <v>23.64</v>
      </c>
      <c r="H50" s="247">
        <f>IF(OR(F50="diskval.",G50="diskval."),"diskval.",F50+G50)</f>
        <v>56.77</v>
      </c>
      <c r="I50" s="179">
        <f>IF(OR(věž!F56=0,věž!G56=0),100,MAX(věž!F56:G56))</f>
        <v>32.03</v>
      </c>
      <c r="J50" s="179">
        <f>IF(OR('100m'!F56=0,'100m'!G56=0),100,MAX('100m'!F56:G56))</f>
        <v>28.7</v>
      </c>
      <c r="K50">
        <f>IF(H50="diskval.",1000,H50+((IF(I50&gt;0,I50,100)+IF(J50&gt;0,J50,100))/100000))</f>
        <v>56.770607300000002</v>
      </c>
      <c r="L50" s="8"/>
      <c r="M50" s="11"/>
      <c r="N50" s="96"/>
      <c r="O50" s="39"/>
      <c r="P50" s="12"/>
      <c r="Q50" s="12"/>
      <c r="R50" s="95"/>
      <c r="S50" s="8"/>
    </row>
    <row r="51" spans="1:19" ht="12.75" customHeight="1" thickBot="1" x14ac:dyDescent="0.3">
      <c r="A51" s="36">
        <f>RANK(K51,$K$3:$K$72,1)</f>
        <v>49</v>
      </c>
      <c r="C51" s="148">
        <v>3</v>
      </c>
      <c r="D51" s="156" t="str">
        <f>IF(přihlášky!$F$43="X",přihlášky!$E$43,přihlášky!$H$43)</f>
        <v>Šourek Petr</v>
      </c>
      <c r="E51" s="110" t="str">
        <f>Startovky!E6</f>
        <v>ÚO Písek</v>
      </c>
      <c r="F51" s="2">
        <v>22.16</v>
      </c>
      <c r="G51" s="181" t="s">
        <v>132</v>
      </c>
      <c r="H51" s="247" t="str">
        <f>IF(OR(F51="diskval.",G51="diskval."),"diskval.",F51+G51)</f>
        <v>diskval.</v>
      </c>
      <c r="I51" s="179">
        <f>IF(OR(věž!F35=0,věž!G35=0),100,MAX(věž!F35:G35))</f>
        <v>24.11</v>
      </c>
      <c r="J51" s="179">
        <f>IF(OR('100m'!F35=0,'100m'!G35=0),100,MAX('100m'!F35:G35))</f>
        <v>100</v>
      </c>
      <c r="K51">
        <f>IF(H51="diskval.",1000,H51+((IF(I51&gt;0,I51,100)+IF(J51&gt;0,J51,100))/100000))</f>
        <v>1000</v>
      </c>
      <c r="L51" s="8"/>
      <c r="M51" s="11"/>
      <c r="N51" s="93"/>
      <c r="O51" s="39"/>
      <c r="P51" s="12"/>
      <c r="Q51" s="12"/>
      <c r="R51" s="95"/>
      <c r="S51" s="8"/>
    </row>
    <row r="52" spans="1:19" ht="12.75" customHeight="1" thickBot="1" x14ac:dyDescent="0.3">
      <c r="A52" s="36">
        <f>RANK(K52,$K$3:$K$72,1)</f>
        <v>49</v>
      </c>
      <c r="C52" s="148">
        <v>13</v>
      </c>
      <c r="D52" s="156" t="str">
        <f>IF(přihlášky!$F$83="X",přihlášky!$E$83,přihlášky!$H$83)</f>
        <v>Doktor Michal</v>
      </c>
      <c r="E52" s="110" t="str">
        <f>Startovky!E16</f>
        <v>ÚO Jindřichův Hradec</v>
      </c>
      <c r="F52" s="2">
        <v>16.38</v>
      </c>
      <c r="G52" s="181" t="s">
        <v>132</v>
      </c>
      <c r="H52" s="247" t="str">
        <f>IF(OR(F52="diskval.",G52="diskval."),"diskval.",F52+G52)</f>
        <v>diskval.</v>
      </c>
      <c r="I52" s="179">
        <f>IF(OR(věž!F4=0,věž!G4=0),100,MAX(věž!F4:G4))</f>
        <v>16.72</v>
      </c>
      <c r="J52" s="179">
        <f>IF(OR('100m'!F4=0,'100m'!G4=0),100,MAX('100m'!F4:G4))</f>
        <v>18.23</v>
      </c>
      <c r="K52">
        <f>IF(H52="diskval.",1000,H52+((IF(I52&gt;0,I52,100)+IF(J52&gt;0,J52,100))/100000))</f>
        <v>1000</v>
      </c>
      <c r="L52" s="8"/>
      <c r="M52" s="11"/>
      <c r="N52" s="93"/>
      <c r="O52" s="39"/>
      <c r="P52" s="12"/>
      <c r="Q52" s="12"/>
      <c r="R52" s="95"/>
      <c r="S52" s="8"/>
    </row>
    <row r="53" spans="1:19" ht="12.75" customHeight="1" thickBot="1" x14ac:dyDescent="0.3">
      <c r="A53" s="36">
        <f>RANK(K53,$K$3:$K$72,1)</f>
        <v>49</v>
      </c>
      <c r="C53" s="148">
        <v>28</v>
      </c>
      <c r="D53" s="156" t="str">
        <f>IF(přihlášky!$F$98="X",přihlášky!$E$98,přihlášky!$H$98)</f>
        <v>Vodrášek Josef</v>
      </c>
      <c r="E53" s="110" t="str">
        <f>Startovky!E31</f>
        <v>ÚO Prachatice</v>
      </c>
      <c r="F53" s="2">
        <v>26.62</v>
      </c>
      <c r="G53" s="181" t="s">
        <v>132</v>
      </c>
      <c r="H53" s="247" t="str">
        <f>IF(OR(F53="diskval.",G53="diskval."),"diskval.",F53+G53)</f>
        <v>diskval.</v>
      </c>
      <c r="I53" s="179">
        <f>IF(OR(věž!F29=0,věž!G29=0),100,MAX(věž!F29:G29))</f>
        <v>23.98</v>
      </c>
      <c r="J53" s="179">
        <f>IF(OR('100m'!F29=0,'100m'!G29=0),100,MAX('100m'!F29:G29))</f>
        <v>21.02</v>
      </c>
      <c r="K53">
        <f>IF(H53="diskval.",1000,H53+((IF(I53&gt;0,I53,100)+IF(J53&gt;0,J53,100))/100000))</f>
        <v>1000</v>
      </c>
      <c r="L53" s="8"/>
      <c r="M53" s="8"/>
      <c r="N53" s="8"/>
      <c r="O53" s="8"/>
      <c r="P53" s="8"/>
      <c r="Q53" s="8"/>
      <c r="R53" s="97"/>
      <c r="S53" s="40"/>
    </row>
    <row r="54" spans="1:19" ht="12.75" customHeight="1" thickBot="1" x14ac:dyDescent="0.3">
      <c r="A54" s="36">
        <f>RANK(K54,$K$3:$K$72,1)</f>
        <v>49</v>
      </c>
      <c r="C54" s="148">
        <v>42</v>
      </c>
      <c r="D54" s="157" t="str">
        <f>IF(přihlášky!$F$100="X",přihlášky!$E$100,přihlášky!$H$100)</f>
        <v>Nestartuje</v>
      </c>
      <c r="E54" s="110" t="str">
        <f>Startovky!E48</f>
        <v>ÚO Prachatice</v>
      </c>
      <c r="F54" s="2" t="s">
        <v>132</v>
      </c>
      <c r="G54" s="181">
        <v>23.13</v>
      </c>
      <c r="H54" s="247" t="str">
        <f>IF(OR(F54="diskval.",G54="diskval."),"diskval.",F54+G54)</f>
        <v>diskval.</v>
      </c>
      <c r="I54" s="179">
        <f>IF(OR(věž!F48=0,věž!G48=0),100,MAX(věž!F48:G48))</f>
        <v>29.62</v>
      </c>
      <c r="J54" s="179">
        <f>IF(OR('100m'!F48=0,'100m'!G48=0),100,MAX('100m'!F48:G48))</f>
        <v>26.61</v>
      </c>
      <c r="K54">
        <f>IF(H54="diskval.",1000,H54+((IF(I54&gt;0,I54,100)+IF(J54&gt;0,J54,100))/100000))</f>
        <v>1000</v>
      </c>
      <c r="L54" s="8"/>
      <c r="M54" s="8"/>
      <c r="N54" s="8"/>
      <c r="O54" s="8"/>
      <c r="P54" s="8"/>
      <c r="Q54" s="8"/>
      <c r="R54" s="8"/>
      <c r="S54" s="8"/>
    </row>
    <row r="55" spans="1:19" ht="12.75" customHeight="1" thickBot="1" x14ac:dyDescent="0.3">
      <c r="A55" s="36">
        <f>RANK(K55,$K$3:$K$72,1)</f>
        <v>49</v>
      </c>
      <c r="C55" s="148">
        <v>44</v>
      </c>
      <c r="D55" s="157" t="str">
        <f>IF(přihlášky!$F$36="X",přihlášky!$E$36,přihlášky!$H$36)</f>
        <v>Nestartuje</v>
      </c>
      <c r="E55" s="110" t="str">
        <f>Startovky!E50</f>
        <v>ÚO Tábor</v>
      </c>
      <c r="F55" s="2" t="s">
        <v>132</v>
      </c>
      <c r="G55" s="181">
        <v>20.96</v>
      </c>
      <c r="H55" s="247" t="str">
        <f>IF(OR(F55="diskval.",G55="diskval."),"diskval.",F55+G55)</f>
        <v>diskval.</v>
      </c>
      <c r="I55" s="179">
        <f>IF(OR(věž!F57=0,věž!G57=0),100,MAX(věž!F57:G57))</f>
        <v>100</v>
      </c>
      <c r="J55" s="179">
        <f>IF(OR('100m'!F57=0,'100m'!G57=0),100,MAX('100m'!F57:G57))</f>
        <v>100</v>
      </c>
      <c r="K55">
        <f>IF(H55="diskval.",1000,H55+((IF(I55&gt;0,I55,100)+IF(J55&gt;0,J55,100))/100000))</f>
        <v>1000</v>
      </c>
      <c r="L55" s="8"/>
      <c r="M55" s="8"/>
      <c r="N55" s="8"/>
      <c r="O55" s="8"/>
      <c r="P55" s="40"/>
      <c r="Q55" s="41"/>
      <c r="R55" s="8"/>
      <c r="S55" s="8"/>
    </row>
    <row r="56" spans="1:19" ht="12.75" customHeight="1" thickBot="1" x14ac:dyDescent="0.3">
      <c r="A56" s="36">
        <f>RANK(K56,$K$3:$K$72,1)</f>
        <v>49</v>
      </c>
      <c r="C56" s="148">
        <v>46</v>
      </c>
      <c r="D56" s="157" t="str">
        <f>IF(přihlášky!$F$62="X",přihlášky!$E$62,přihlášky!$H$62)</f>
        <v>Míchal Martin</v>
      </c>
      <c r="E56" s="110" t="str">
        <f>Startovky!E52</f>
        <v>ÚO České Budějovice</v>
      </c>
      <c r="F56" s="2">
        <v>33.299999999999997</v>
      </c>
      <c r="G56" s="181" t="s">
        <v>132</v>
      </c>
      <c r="H56" s="247" t="str">
        <f>IF(OR(F56="diskval.",G56="diskval."),"diskval.",F56+G56)</f>
        <v>diskval.</v>
      </c>
      <c r="I56" s="179">
        <f>IF(OR(věž!F43=0,věž!G43=0),100,MAX(věž!F43:G43))</f>
        <v>28.72</v>
      </c>
      <c r="J56" s="179">
        <f>IF(OR('100m'!F43=0,'100m'!G43=0),100,MAX('100m'!F43:G43))</f>
        <v>22.52</v>
      </c>
      <c r="K56">
        <f>IF(H56="diskval.",1000,H56+((IF(I56&gt;0,I56,100)+IF(J56&gt;0,J56,100))/100000))</f>
        <v>1000</v>
      </c>
      <c r="L56" s="8"/>
      <c r="M56" s="11"/>
      <c r="N56" s="93"/>
      <c r="O56" s="39"/>
      <c r="P56" s="12"/>
      <c r="Q56" s="12"/>
      <c r="R56" s="95"/>
      <c r="S56" s="8"/>
    </row>
    <row r="57" spans="1:19" ht="12.75" customHeight="1" thickBot="1" x14ac:dyDescent="0.3">
      <c r="A57" s="36">
        <f>RANK(K57,$K$3:$K$72,1)</f>
        <v>49</v>
      </c>
      <c r="C57" s="148">
        <v>52</v>
      </c>
      <c r="D57" s="158" t="str">
        <f>IF(přihlášky!$F$50="X",přihlášky!$E$50,přihlášky!$H$50)</f>
        <v>Nestartuje</v>
      </c>
      <c r="E57" s="110" t="str">
        <f>Startovky!E58</f>
        <v>ÚO Písek</v>
      </c>
      <c r="F57" s="2" t="s">
        <v>132</v>
      </c>
      <c r="G57" s="181" t="s">
        <v>132</v>
      </c>
      <c r="H57" s="247" t="str">
        <f>IF(OR(F57="diskval.",G57="diskval."),"diskval.",F57+G57)</f>
        <v>diskval.</v>
      </c>
      <c r="I57" s="179">
        <f>IF(OR(věž!F30=0,věž!G30=0),100,MAX(věž!F30:G30))</f>
        <v>21.5</v>
      </c>
      <c r="J57" s="179">
        <f>IF(OR('100m'!F30=0,'100m'!G30=0),100,MAX('100m'!F30:G30))</f>
        <v>100</v>
      </c>
      <c r="K57">
        <f>IF(H57="diskval.",1000,H57+((IF(I57&gt;0,I57,100)+IF(J57&gt;0,J57,100))/100000))</f>
        <v>1000</v>
      </c>
      <c r="L57" s="8"/>
      <c r="M57" s="11"/>
      <c r="N57" s="93"/>
      <c r="O57" s="39"/>
      <c r="P57" s="12"/>
      <c r="Q57" s="12"/>
      <c r="R57" s="95"/>
      <c r="S57" s="8"/>
    </row>
    <row r="58" spans="1:19" ht="12.75" customHeight="1" thickBot="1" x14ac:dyDescent="0.3">
      <c r="A58" s="36">
        <f>RANK(K58,$K$3:$K$72,1)</f>
        <v>49</v>
      </c>
      <c r="C58" s="148">
        <v>54</v>
      </c>
      <c r="D58" s="157" t="str">
        <f>IF(přihlášky!$F$76="X",přihlášky!$E$76,přihlášky!$H$76)</f>
        <v>Pospíšil Michael (věž jednotlivci)</v>
      </c>
      <c r="E58" s="110" t="str">
        <f>Startovky!E60</f>
        <v>ÚO Strakonice</v>
      </c>
      <c r="F58" s="2">
        <v>22</v>
      </c>
      <c r="G58" s="181" t="s">
        <v>132</v>
      </c>
      <c r="H58" s="247" t="str">
        <f>IF(OR(F58="diskval.",G58="diskval."),"diskval.",F58+G58)</f>
        <v>diskval.</v>
      </c>
      <c r="I58" s="179">
        <f>IF(OR(věž!F68=0,věž!G68=0),100,MAX(věž!F68:G68))</f>
        <v>100</v>
      </c>
      <c r="J58" s="179">
        <f>IF(OR('100m'!F68=0,'100m'!G68=0),100,MAX('100m'!F68:G68))</f>
        <v>100</v>
      </c>
      <c r="K58">
        <f>IF(H58="diskval.",1000,H58+((IF(I58&gt;0,I58,100)+IF(J58&gt;0,J58,100))/100000))</f>
        <v>1000</v>
      </c>
      <c r="L58" s="8"/>
      <c r="M58" s="11"/>
      <c r="N58" s="94"/>
      <c r="O58" s="39"/>
      <c r="P58" s="12"/>
      <c r="Q58" s="12"/>
      <c r="R58" s="95"/>
      <c r="S58" s="8"/>
    </row>
    <row r="59" spans="1:19" ht="12.75" customHeight="1" thickBot="1" x14ac:dyDescent="0.3">
      <c r="A59" s="36">
        <f>RANK(K59,$K$3:$K$72,1)</f>
        <v>49</v>
      </c>
      <c r="C59" s="148">
        <v>55</v>
      </c>
      <c r="D59" s="157" t="str">
        <f>IF(přihlášky!$F$89="X",přihlášky!$E$89,přihlášky!$H$89)</f>
        <v>Janů František</v>
      </c>
      <c r="E59" s="110" t="str">
        <f>Startovky!E61</f>
        <v>ÚO Jindřichův Hradec</v>
      </c>
      <c r="F59" s="2">
        <v>22.4</v>
      </c>
      <c r="G59" s="181" t="s">
        <v>132</v>
      </c>
      <c r="H59" s="247" t="str">
        <f>IF(OR(F59="diskval.",G59="diskval."),"diskval.",F59+G59)</f>
        <v>diskval.</v>
      </c>
      <c r="I59" s="179">
        <f>IF(OR(věž!F12=0,věž!G12=0),100,MAX(věž!F12:G12))</f>
        <v>17.7</v>
      </c>
      <c r="J59" s="179">
        <f>IF(OR('100m'!F12=0,'100m'!G12=0),100,MAX('100m'!F12:G12))</f>
        <v>20.65</v>
      </c>
      <c r="K59">
        <f>IF(H59="diskval.",1000,H59+((IF(I59&gt;0,I59,100)+IF(J59&gt;0,J59,100))/100000))</f>
        <v>1000</v>
      </c>
      <c r="L59" s="8"/>
      <c r="M59" s="11"/>
      <c r="N59" s="96"/>
      <c r="O59" s="39"/>
      <c r="P59" s="12"/>
      <c r="Q59" s="12"/>
      <c r="R59" s="95"/>
      <c r="S59" s="8"/>
    </row>
    <row r="60" spans="1:19" ht="12.75" customHeight="1" thickBot="1" x14ac:dyDescent="0.3">
      <c r="A60" s="36">
        <f>RANK(K60,$K$3:$K$72,1)</f>
        <v>49</v>
      </c>
      <c r="C60" s="148">
        <v>56</v>
      </c>
      <c r="D60" s="157" t="str">
        <f>IF(přihlášky!$F$102="X",přihlášky!$E$102,přihlášky!$H$102)</f>
        <v>Jiráň Marek</v>
      </c>
      <c r="E60" s="110" t="str">
        <f>Startovky!E62</f>
        <v>ÚO Prachatice</v>
      </c>
      <c r="F60" s="2">
        <v>22.97</v>
      </c>
      <c r="G60" s="181" t="s">
        <v>132</v>
      </c>
      <c r="H60" s="247" t="str">
        <f>IF(OR(F60="diskval.",G60="diskval."),"diskval.",F60+G60)</f>
        <v>diskval.</v>
      </c>
      <c r="I60" s="179">
        <f>IF(OR(věž!F46=0,věž!G46=0),100,MAX(věž!F46:G46))</f>
        <v>26.44</v>
      </c>
      <c r="J60" s="179">
        <f>IF(OR('100m'!F46=0,'100m'!G46=0),100,MAX('100m'!F46:G46))</f>
        <v>100</v>
      </c>
      <c r="K60">
        <f>IF(H60="diskval.",1000,H60+((IF(I60&gt;0,I60,100)+IF(J60&gt;0,J60,100))/100000))</f>
        <v>1000</v>
      </c>
      <c r="L60" s="8"/>
      <c r="M60" s="11"/>
      <c r="N60" s="93"/>
      <c r="O60" s="39"/>
      <c r="P60" s="12"/>
      <c r="Q60" s="12"/>
      <c r="R60" s="95"/>
      <c r="S60" s="8"/>
    </row>
    <row r="61" spans="1:19" ht="12.75" customHeight="1" thickBot="1" x14ac:dyDescent="0.3">
      <c r="A61" s="36">
        <f>RANK(K61,$K$3:$K$72,1)</f>
        <v>49</v>
      </c>
      <c r="C61" s="148">
        <v>57</v>
      </c>
      <c r="D61" s="157" t="str">
        <f>IF(přihlášky!$F$25="X",přihlášky!$E$25,přihlášky!$H$25)</f>
        <v>Marek Jakub (jednotlivci)</v>
      </c>
      <c r="E61" s="110" t="str">
        <f>Startovky!E63</f>
        <v>ÚO Český Krumlov</v>
      </c>
      <c r="F61" s="2">
        <v>32.51</v>
      </c>
      <c r="G61" s="181" t="s">
        <v>132</v>
      </c>
      <c r="H61" s="247" t="str">
        <f>IF(OR(F61="diskval.",G61="diskval."),"diskval.",F61+G61)</f>
        <v>diskval.</v>
      </c>
      <c r="I61" s="179">
        <f>IF(OR(věž!F5=0,věž!G5=0),100,MAX(věž!F5:G5))</f>
        <v>16.649999999999999</v>
      </c>
      <c r="J61" s="179">
        <f>IF(OR('100m'!F5=0,'100m'!G5=0),100,MAX('100m'!F5:G5))</f>
        <v>18.02</v>
      </c>
      <c r="K61">
        <f>IF(H61="diskval.",1000,H61+((IF(I61&gt;0,I61,100)+IF(J61&gt;0,J61,100))/100000))</f>
        <v>1000</v>
      </c>
      <c r="L61" s="8"/>
      <c r="M61" s="11"/>
      <c r="N61" s="93"/>
      <c r="O61" s="39"/>
      <c r="P61" s="12"/>
      <c r="Q61" s="12"/>
      <c r="R61" s="95"/>
      <c r="S61" s="8"/>
    </row>
    <row r="62" spans="1:19" ht="12.75" customHeight="1" thickBot="1" x14ac:dyDescent="0.3">
      <c r="A62" s="36">
        <f>RANK(K62,$K$3:$K$72,1)</f>
        <v>49</v>
      </c>
      <c r="C62" s="148">
        <v>59</v>
      </c>
      <c r="D62" s="157" t="str">
        <f>IF(přihlášky!$F$51="X",přihlášky!$E$51,přihlášky!$H$51)</f>
        <v>Nestartuje</v>
      </c>
      <c r="E62" s="110" t="str">
        <f>Startovky!E65</f>
        <v>ÚO Písek</v>
      </c>
      <c r="F62" s="2" t="s">
        <v>132</v>
      </c>
      <c r="G62" s="181">
        <v>21.41</v>
      </c>
      <c r="H62" s="247" t="str">
        <f>IF(OR(F62="diskval.",G62="diskval."),"diskval.",F62+G62)</f>
        <v>diskval.</v>
      </c>
      <c r="I62" s="179">
        <f>IF(OR(věž!F3=0,věž!G3=0),100,MAX(věž!F3:G3))</f>
        <v>100</v>
      </c>
      <c r="J62" s="179">
        <f>IF(OR('100m'!F3=0,'100m'!G3=0),100,MAX('100m'!F3:G3))</f>
        <v>100</v>
      </c>
      <c r="K62">
        <f>IF(H62="diskval.",1000,H62+((IF(I62&gt;0,I62,100)+IF(J62&gt;0,J62,100))/100000))</f>
        <v>1000</v>
      </c>
      <c r="L62" s="8"/>
      <c r="M62" s="8"/>
      <c r="N62" s="8"/>
      <c r="O62" s="8"/>
      <c r="P62" s="8"/>
      <c r="Q62" s="8"/>
      <c r="R62" s="97"/>
      <c r="S62" s="40"/>
    </row>
    <row r="63" spans="1:19" ht="12.75" customHeight="1" thickBot="1" x14ac:dyDescent="0.3">
      <c r="A63" s="36">
        <f>RANK(K63,$K$3:$K$72,1)</f>
        <v>49</v>
      </c>
      <c r="C63" s="148">
        <v>60</v>
      </c>
      <c r="D63" s="157" t="str">
        <f>IF(přihlášky!$F$64="X",přihlášky!$E$64,přihlášky!$H$64)</f>
        <v>Nestartuje</v>
      </c>
      <c r="E63" s="110" t="str">
        <f>Startovky!E66</f>
        <v>ÚO České Budějovice</v>
      </c>
      <c r="F63" s="2" t="s">
        <v>132</v>
      </c>
      <c r="G63" s="181">
        <v>18.12</v>
      </c>
      <c r="H63" s="247" t="str">
        <f>IF(OR(F63="diskval.",G63="diskval."),"diskval.",F63+G63)</f>
        <v>diskval.</v>
      </c>
      <c r="I63" s="179">
        <f>IF(OR(věž!F41=0,věž!G41=0),100,MAX(věž!F41:G41))</f>
        <v>29.55</v>
      </c>
      <c r="J63" s="179">
        <f>IF(OR('100m'!F41=0,'100m'!G41=0),100,MAX('100m'!F41:G41))</f>
        <v>100</v>
      </c>
      <c r="K63">
        <f>IF(H63="diskval.",1000,H63+((IF(I63&gt;0,I63,100)+IF(J63&gt;0,J63,100))/100000))</f>
        <v>1000</v>
      </c>
    </row>
    <row r="64" spans="1:19" ht="12.75" customHeight="1" thickBot="1" x14ac:dyDescent="0.3">
      <c r="A64" s="36">
        <f>RANK(K64,$K$3:$K$72,1)</f>
        <v>49</v>
      </c>
      <c r="C64" s="148">
        <v>61</v>
      </c>
      <c r="D64" s="159" t="str">
        <f>IF(přihlášky!$F$77="X",přihlášky!$E$77,přihlášky!$H$77)</f>
        <v>Suchopár Jiří</v>
      </c>
      <c r="E64" s="110" t="str">
        <f>Startovky!E67</f>
        <v>ÚO Strakonice</v>
      </c>
      <c r="F64" s="2">
        <v>23.59</v>
      </c>
      <c r="G64" s="181" t="s">
        <v>132</v>
      </c>
      <c r="H64" s="247" t="str">
        <f>IF(OR(F64="diskval.",G64="diskval."),"diskval.",F64+G64)</f>
        <v>diskval.</v>
      </c>
      <c r="I64" s="179">
        <f>IF(OR(věž!F53=0,věž!G53=0),100,MAX(věž!F53:G53))</f>
        <v>34.97</v>
      </c>
      <c r="J64" s="179">
        <f>IF(OR('100m'!F53=0,'100m'!G53=0),100,MAX('100m'!F53:G53))</f>
        <v>100</v>
      </c>
      <c r="K64">
        <f>IF(H64="diskval.",1000,H64+((IF(I64&gt;0,I64,100)+IF(J64&gt;0,J64,100))/100000))</f>
        <v>1000</v>
      </c>
    </row>
    <row r="65" spans="1:11" ht="12.75" customHeight="1" thickBot="1" x14ac:dyDescent="0.3">
      <c r="A65" s="36">
        <f>RANK(K65,$K$3:$K$72,1)</f>
        <v>49</v>
      </c>
      <c r="C65" s="148">
        <v>63</v>
      </c>
      <c r="D65" s="157" t="str">
        <f>IF(přihlášky!$F$103="X",přihlášky!$E$103,přihlášky!$H$103)</f>
        <v>Nestartuje</v>
      </c>
      <c r="E65" s="110" t="str">
        <f>Startovky!E69</f>
        <v>ÚO Prachatice</v>
      </c>
      <c r="F65" s="2" t="s">
        <v>132</v>
      </c>
      <c r="G65" s="181">
        <v>23.05</v>
      </c>
      <c r="H65" s="247" t="str">
        <f>IF(OR(F65="diskval.",G65="diskval."),"diskval.",F65+G65)</f>
        <v>diskval.</v>
      </c>
      <c r="I65" s="179">
        <f>IF(OR(věž!F61=0,věž!G61=0),100,MAX(věž!F61:G61))</f>
        <v>34.49</v>
      </c>
      <c r="J65" s="179">
        <f>IF(OR('100m'!F61=0,'100m'!G61=0),100,MAX('100m'!F61:G61))</f>
        <v>100</v>
      </c>
      <c r="K65">
        <f>IF(H65="diskval.",1000,H65+((IF(I65&gt;0,I65,100)+IF(J65&gt;0,J65,100))/100000))</f>
        <v>1000</v>
      </c>
    </row>
    <row r="66" spans="1:11" ht="12.75" customHeight="1" thickBot="1" x14ac:dyDescent="0.3">
      <c r="A66" s="36">
        <f>RANK(K66,$K$3:$K$72,1)</f>
        <v>49</v>
      </c>
      <c r="C66" s="148">
        <v>64</v>
      </c>
      <c r="D66" s="157" t="str">
        <f>IF(přihlášky!$F$26="X",přihlášky!$E$26,přihlášky!$H$26)</f>
        <v>Nestartuje</v>
      </c>
      <c r="E66" s="110" t="str">
        <f>Startovky!E70</f>
        <v>ÚO Strakonice</v>
      </c>
      <c r="F66" s="2" t="s">
        <v>132</v>
      </c>
      <c r="G66" s="181" t="s">
        <v>132</v>
      </c>
      <c r="H66" s="247" t="str">
        <f>IF(OR(F66="diskval.",G66="diskval."),"diskval.",F66+G66)</f>
        <v>diskval.</v>
      </c>
      <c r="I66" s="179">
        <f>IF(OR(věž!F62=0,věž!G62=0),100,MAX(věž!F62:G62))</f>
        <v>100</v>
      </c>
      <c r="J66" s="179">
        <f>IF(OR('100m'!F62=0,'100m'!G62=0),100,MAX('100m'!F62:G62))</f>
        <v>100</v>
      </c>
      <c r="K66">
        <f>IF(H66="diskval.",1000,H66+((IF(I66&gt;0,I66,100)+IF(J66&gt;0,J66,100))/100000))</f>
        <v>1000</v>
      </c>
    </row>
    <row r="67" spans="1:11" ht="12.75" customHeight="1" thickBot="1" x14ac:dyDescent="0.3">
      <c r="A67" s="36">
        <f>RANK(K67,$K$3:$K$72,1)</f>
        <v>49</v>
      </c>
      <c r="C67" s="148">
        <v>65</v>
      </c>
      <c r="D67" s="157" t="str">
        <f>IF(přihlášky!$F$39="X",přihlášky!$E$39,přihlášky!$H$39)</f>
        <v>Nestartuje</v>
      </c>
      <c r="E67" s="110" t="str">
        <f>Startovky!E71</f>
        <v>ÚO Tábor</v>
      </c>
      <c r="F67" s="2" t="s">
        <v>132</v>
      </c>
      <c r="G67" s="181" t="s">
        <v>132</v>
      </c>
      <c r="H67" s="247" t="str">
        <f>IF(OR(F67="diskval.",G67="diskval."),"diskval.",F67+G67)</f>
        <v>diskval.</v>
      </c>
      <c r="I67" s="179">
        <f>IF(OR(věž!F64=0,věž!G64=0),100,MAX(věž!F64:G64))</f>
        <v>100</v>
      </c>
      <c r="J67" s="179">
        <f>IF(OR('100m'!F64=0,'100m'!G64=0),100,MAX('100m'!F64:G64))</f>
        <v>100</v>
      </c>
      <c r="K67">
        <f>IF(H67="diskval.",1000,H67+((IF(I67&gt;0,I67,100)+IF(J67&gt;0,J67,100))/100000))</f>
        <v>1000</v>
      </c>
    </row>
    <row r="68" spans="1:11" ht="12.75" customHeight="1" thickBot="1" x14ac:dyDescent="0.3">
      <c r="A68" s="36">
        <f>RANK(K68,$K$3:$K$72,1)</f>
        <v>49</v>
      </c>
      <c r="C68" s="148">
        <v>66</v>
      </c>
      <c r="D68" s="157" t="str">
        <f>IF(přihlášky!$F$52="X",přihlášky!$E$52,přihlášky!$H$52)</f>
        <v>Nestartuje</v>
      </c>
      <c r="E68" s="110" t="str">
        <f>Startovky!E72</f>
        <v>ÚO Písek</v>
      </c>
      <c r="F68" s="2" t="s">
        <v>132</v>
      </c>
      <c r="G68" s="181">
        <v>20.149999999999999</v>
      </c>
      <c r="H68" s="247" t="str">
        <f>IF(OR(F68="diskval.",G68="diskval."),"diskval.",F68+G68)</f>
        <v>diskval.</v>
      </c>
      <c r="I68" s="179">
        <f>IF(OR(věž!F65=0,věž!G65=0),100,MAX(věž!F65:G65))</f>
        <v>100</v>
      </c>
      <c r="J68" s="179">
        <f>IF(OR('100m'!F65=0,'100m'!G65=0),100,MAX('100m'!F65:G65))</f>
        <v>100</v>
      </c>
      <c r="K68">
        <f>IF(H68="diskval.",1000,H68+((IF(I68&gt;0,I68,100)+IF(J68&gt;0,J68,100))/100000))</f>
        <v>1000</v>
      </c>
    </row>
    <row r="69" spans="1:11" ht="12.75" customHeight="1" thickBot="1" x14ac:dyDescent="0.3">
      <c r="A69" s="36">
        <f>RANK(K69,$K$3:$K$72,1)</f>
        <v>49</v>
      </c>
      <c r="C69" s="148">
        <v>67</v>
      </c>
      <c r="D69" s="157" t="str">
        <f>IF(přihlášky!$F$65="X",přihlášky!$E$65,přihlášky!$H$65)</f>
        <v>Nestartuje</v>
      </c>
      <c r="E69" s="110" t="str">
        <f>Startovky!E73</f>
        <v>ÚO České Budějovice</v>
      </c>
      <c r="F69" s="2" t="s">
        <v>132</v>
      </c>
      <c r="G69" s="181" t="s">
        <v>132</v>
      </c>
      <c r="H69" s="247" t="str">
        <f>IF(OR(F69="diskval.",G69="diskval."),"diskval.",F69+G69)</f>
        <v>diskval.</v>
      </c>
      <c r="I69" s="179">
        <f>IF(OR(věž!F67=0,věž!G67=0),100,MAX(věž!F67:G67))</f>
        <v>100</v>
      </c>
      <c r="J69" s="179">
        <f>IF(OR('100m'!F67=0,'100m'!G67=0),100,MAX('100m'!F67:G67))</f>
        <v>100</v>
      </c>
      <c r="K69">
        <f>IF(H69="diskval.",1000,H69+((IF(I69&gt;0,I69,100)+IF(J69&gt;0,J69,100))/100000))</f>
        <v>1000</v>
      </c>
    </row>
    <row r="70" spans="1:11" ht="12.75" customHeight="1" thickBot="1" x14ac:dyDescent="0.3">
      <c r="A70" s="36">
        <f>RANK(K70,$K$3:$K$72,1)</f>
        <v>49</v>
      </c>
      <c r="C70" s="148">
        <v>68</v>
      </c>
      <c r="D70" s="157" t="str">
        <f>IF(přihlášky!$F$78="X",přihlášky!$E$78,přihlášky!$H$78)</f>
        <v>Černovský Michal</v>
      </c>
      <c r="E70" s="110" t="str">
        <f>Startovky!E74</f>
        <v>ÚO Strakonice</v>
      </c>
      <c r="F70" s="2">
        <v>17.600000000000001</v>
      </c>
      <c r="G70" s="181" t="s">
        <v>132</v>
      </c>
      <c r="H70" s="247" t="str">
        <f>IF(OR(F70="diskval.",G70="diskval."),"diskval.",F70+G70)</f>
        <v>diskval.</v>
      </c>
      <c r="I70" s="179">
        <f>IF(OR(věž!F69=0,věž!G69=0),100,MAX(věž!F69:G69))</f>
        <v>100</v>
      </c>
      <c r="J70" s="179">
        <f>IF(OR('100m'!F69=0,'100m'!G69=0),100,MAX('100m'!F69:G69))</f>
        <v>100</v>
      </c>
      <c r="K70">
        <f>IF(H70="diskval.",1000,H70+((IF(I70&gt;0,I70,100)+IF(J70&gt;0,J70,100))/100000))</f>
        <v>1000</v>
      </c>
    </row>
    <row r="71" spans="1:11" ht="12.75" customHeight="1" thickBot="1" x14ac:dyDescent="0.3">
      <c r="A71" s="36">
        <f>RANK(K71,$K$3:$K$72,1)</f>
        <v>49</v>
      </c>
      <c r="C71" s="148">
        <v>69</v>
      </c>
      <c r="D71" s="157" t="str">
        <f>IF(přihlášky!$F$91="X",přihlášky!$E$91,přihlášky!$H$91)</f>
        <v>Nestartuje</v>
      </c>
      <c r="E71" s="110" t="str">
        <f>Startovky!E75</f>
        <v>ÚO Jindřichův Hradec</v>
      </c>
      <c r="F71" s="2" t="s">
        <v>132</v>
      </c>
      <c r="G71" s="181" t="s">
        <v>132</v>
      </c>
      <c r="H71" s="247" t="str">
        <f>IF(OR(F71="diskval.",G71="diskval."),"diskval.",F71+G71)</f>
        <v>diskval.</v>
      </c>
      <c r="I71" s="179">
        <f>IF(OR(věž!F70=0,věž!G70=0),100,MAX(věž!F70:G70))</f>
        <v>100</v>
      </c>
      <c r="J71" s="179">
        <f>IF(OR('100m'!F70=0,'100m'!G70=0),100,MAX('100m'!F70:G70))</f>
        <v>100</v>
      </c>
      <c r="K71">
        <f>IF(H71="diskval.",1000,H71+((IF(I71&gt;0,I71,100)+IF(J71&gt;0,J71,100))/100000))</f>
        <v>1000</v>
      </c>
    </row>
    <row r="72" spans="1:11" ht="12.75" customHeight="1" thickBot="1" x14ac:dyDescent="0.3">
      <c r="A72" s="36">
        <f>RANK(K72,$K$3:$K$72,1)</f>
        <v>49</v>
      </c>
      <c r="C72" s="149">
        <v>70</v>
      </c>
      <c r="D72" s="66" t="str">
        <f>IF(přihlášky!$F$104="X",přihlášky!$E$104,přihlášky!$H$104)</f>
        <v>Stuchel Miroslav</v>
      </c>
      <c r="E72" s="111" t="str">
        <f>Startovky!E76</f>
        <v>ÚO Prachatice</v>
      </c>
      <c r="F72" s="182">
        <v>29.51</v>
      </c>
      <c r="G72" s="183" t="s">
        <v>132</v>
      </c>
      <c r="H72" s="248" t="str">
        <f>IF(OR(F72="diskval.",G72="diskval."),"diskval.",F72+G72)</f>
        <v>diskval.</v>
      </c>
      <c r="I72" s="179">
        <f>IF(OR(věž!F72=0,věž!G72=0),100,MAX(věž!F72:G72))</f>
        <v>100</v>
      </c>
      <c r="J72" s="179">
        <f>IF(OR('100m'!F72=0,'100m'!G72=0),100,MAX('100m'!F72:G72))</f>
        <v>100</v>
      </c>
      <c r="K72">
        <f>IF(H72="diskval.",1000,H72+((IF(I72&gt;0,I72,100)+IF(J72&gt;0,J72,100))/100000))</f>
        <v>1000</v>
      </c>
    </row>
  </sheetData>
  <sortState ref="A3:K72">
    <sortCondition ref="K3:K72"/>
  </sortState>
  <mergeCells count="2">
    <mergeCell ref="C1:H1"/>
    <mergeCell ref="M3:S9"/>
  </mergeCells>
  <printOptions horizontalCentered="1" verticalCentered="1"/>
  <pageMargins left="0.23622047244094491" right="0.23622047244094491" top="0.74803149606299213" bottom="0.74803149606299213" header="0.31496062992125984" footer="0.31496062992125984"/>
  <pageSetup paperSize="9" scale="86" fitToWidth="0" fitToHeight="0" orientation="portrait" horizontalDpi="300" verticalDpi="300" r:id="rId1"/>
  <rowBreaks count="1" manualBreakCount="1">
    <brk id="37" max="7" man="1"/>
  </rowBreaks>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I17"/>
  <sheetViews>
    <sheetView view="pageBreakPreview" topLeftCell="A4" zoomScale="180" zoomScaleNormal="100" zoomScaleSheetLayoutView="180" workbookViewId="0">
      <selection activeCell="H6" sqref="H6"/>
    </sheetView>
  </sheetViews>
  <sheetFormatPr defaultRowHeight="13.2" x14ac:dyDescent="0.25"/>
  <cols>
    <col min="4" max="4" width="18.33203125" customWidth="1"/>
    <col min="7" max="7" width="10.5546875" customWidth="1"/>
    <col min="8" max="9" width="12" bestFit="1" customWidth="1"/>
  </cols>
  <sheetData>
    <row r="3" spans="3:9" x14ac:dyDescent="0.25">
      <c r="C3" s="310" t="s">
        <v>49</v>
      </c>
      <c r="D3" s="310"/>
      <c r="E3" s="310"/>
      <c r="F3" s="310"/>
      <c r="G3" s="310"/>
      <c r="H3" s="310"/>
      <c r="I3" s="314" t="s">
        <v>67</v>
      </c>
    </row>
    <row r="4" spans="3:9" x14ac:dyDescent="0.25">
      <c r="C4" s="311"/>
      <c r="D4" s="311"/>
      <c r="E4" s="311"/>
      <c r="F4" s="311"/>
      <c r="G4" s="311"/>
      <c r="H4" s="311"/>
      <c r="I4" s="314"/>
    </row>
    <row r="5" spans="3:9" x14ac:dyDescent="0.25">
      <c r="C5" s="42"/>
      <c r="D5" s="42" t="s">
        <v>30</v>
      </c>
      <c r="E5" s="42" t="s">
        <v>27</v>
      </c>
      <c r="F5" s="42" t="s">
        <v>28</v>
      </c>
      <c r="G5" s="42" t="s">
        <v>29</v>
      </c>
      <c r="H5" s="73" t="s">
        <v>38</v>
      </c>
      <c r="I5" s="314"/>
    </row>
    <row r="6" spans="3:9" x14ac:dyDescent="0.25">
      <c r="C6" s="42">
        <v>1</v>
      </c>
      <c r="D6" s="43" t="str">
        <f>přihlášky!C7</f>
        <v>ÚO Český Krumlov</v>
      </c>
      <c r="E6" s="113">
        <v>69.849999999999994</v>
      </c>
      <c r="F6" s="113">
        <v>67.430000000000007</v>
      </c>
      <c r="G6" s="2">
        <f>IF(AND(E6=0,F6=0),"diskval.",IF(AND(E6&gt;0,F6&gt;0),MIN(E6:F6),IF(E6&gt;0,E6,F6)))</f>
        <v>67.430000000000007</v>
      </c>
      <c r="H6" s="250">
        <f>RANK(I6,$I$6:$I$12,1)</f>
        <v>7</v>
      </c>
      <c r="I6" s="249">
        <f>IF(E6+F6=MIN(E6:F6),G6+0.0005,G6+0.0001)</f>
        <v>67.43010000000001</v>
      </c>
    </row>
    <row r="7" spans="3:9" x14ac:dyDescent="0.25">
      <c r="C7" s="42">
        <v>2</v>
      </c>
      <c r="D7" s="43" t="str">
        <f>přihlášky!C8</f>
        <v>ÚO Tábor</v>
      </c>
      <c r="E7" s="113">
        <v>69.64</v>
      </c>
      <c r="F7" s="113">
        <v>62.53</v>
      </c>
      <c r="G7" s="2">
        <f t="shared" ref="G7:G12" si="0">IF(AND(E7=0,F7=0),"diskval.",IF(AND(E7&gt;0,F7&gt;0),MIN(E7:F7),IF(E7&gt;0,E7,F7)))</f>
        <v>62.53</v>
      </c>
      <c r="H7" s="250">
        <f t="shared" ref="H7:H12" si="1">RANK(I7,$I$6:$I$12,1)</f>
        <v>3</v>
      </c>
      <c r="I7" s="249">
        <f t="shared" ref="I7:I12" si="2">IF(E7+F7=MIN(E7:F7),G7+0.0005,G7+0.0001)</f>
        <v>62.530100000000004</v>
      </c>
    </row>
    <row r="8" spans="3:9" x14ac:dyDescent="0.25">
      <c r="C8" s="42">
        <v>3</v>
      </c>
      <c r="D8" s="43" t="str">
        <f>přihlášky!C9</f>
        <v>ÚO Písek</v>
      </c>
      <c r="E8" s="113">
        <v>62.86</v>
      </c>
      <c r="F8" s="113"/>
      <c r="G8" s="2">
        <f t="shared" si="0"/>
        <v>62.86</v>
      </c>
      <c r="H8" s="250">
        <f t="shared" si="1"/>
        <v>4</v>
      </c>
      <c r="I8" s="249">
        <f t="shared" si="2"/>
        <v>62.860500000000002</v>
      </c>
    </row>
    <row r="9" spans="3:9" x14ac:dyDescent="0.25">
      <c r="C9" s="42">
        <v>4</v>
      </c>
      <c r="D9" s="43" t="str">
        <f>přihlášky!C10</f>
        <v>ÚO České Budějovice</v>
      </c>
      <c r="E9" s="113">
        <v>64.28</v>
      </c>
      <c r="F9" s="113">
        <v>59.72</v>
      </c>
      <c r="G9" s="2">
        <f t="shared" si="0"/>
        <v>59.72</v>
      </c>
      <c r="H9" s="250">
        <f t="shared" si="1"/>
        <v>1</v>
      </c>
      <c r="I9" s="249">
        <f t="shared" si="2"/>
        <v>59.720100000000002</v>
      </c>
    </row>
    <row r="10" spans="3:9" ht="12.75" customHeight="1" x14ac:dyDescent="0.25">
      <c r="C10" s="42">
        <v>5</v>
      </c>
      <c r="D10" s="43" t="str">
        <f>přihlášky!C11</f>
        <v>ÚO Strakonice</v>
      </c>
      <c r="E10" s="113">
        <v>66.8</v>
      </c>
      <c r="F10" s="113"/>
      <c r="G10" s="2">
        <f t="shared" si="0"/>
        <v>66.8</v>
      </c>
      <c r="H10" s="250">
        <f t="shared" si="1"/>
        <v>6</v>
      </c>
      <c r="I10" s="249">
        <f t="shared" si="2"/>
        <v>66.8005</v>
      </c>
    </row>
    <row r="11" spans="3:9" x14ac:dyDescent="0.25">
      <c r="C11" s="42">
        <v>6</v>
      </c>
      <c r="D11" s="43" t="str">
        <f>přihlášky!C12</f>
        <v>ÚO Jindřichův Hradec</v>
      </c>
      <c r="E11" s="113">
        <v>63.55</v>
      </c>
      <c r="F11" s="113">
        <v>59.88</v>
      </c>
      <c r="G11" s="2">
        <f t="shared" si="0"/>
        <v>59.88</v>
      </c>
      <c r="H11" s="250">
        <f t="shared" si="1"/>
        <v>2</v>
      </c>
      <c r="I11" s="249">
        <f t="shared" si="2"/>
        <v>59.880100000000006</v>
      </c>
    </row>
    <row r="12" spans="3:9" ht="12.75" customHeight="1" x14ac:dyDescent="0.25">
      <c r="C12" s="42">
        <v>7</v>
      </c>
      <c r="D12" s="43" t="str">
        <f>přihlášky!C13</f>
        <v>ÚO Prachatice</v>
      </c>
      <c r="E12" s="113">
        <v>65.7</v>
      </c>
      <c r="F12" s="113">
        <v>73.31</v>
      </c>
      <c r="G12" s="2">
        <f t="shared" si="0"/>
        <v>65.7</v>
      </c>
      <c r="H12" s="250">
        <f t="shared" si="1"/>
        <v>5</v>
      </c>
      <c r="I12" s="249">
        <f t="shared" si="2"/>
        <v>65.700100000000006</v>
      </c>
    </row>
    <row r="14" spans="3:9" ht="12.75" customHeight="1" x14ac:dyDescent="0.25">
      <c r="C14" s="312" t="s">
        <v>40</v>
      </c>
      <c r="D14" s="313"/>
      <c r="E14" s="313"/>
      <c r="F14" s="313"/>
      <c r="G14" s="313"/>
      <c r="H14" s="313"/>
    </row>
    <row r="15" spans="3:9" ht="12.75" customHeight="1" x14ac:dyDescent="0.25">
      <c r="C15" s="313"/>
      <c r="D15" s="313"/>
      <c r="E15" s="313"/>
      <c r="F15" s="313"/>
      <c r="G15" s="313"/>
      <c r="H15" s="313"/>
    </row>
    <row r="16" spans="3:9" x14ac:dyDescent="0.25">
      <c r="C16" s="313"/>
      <c r="D16" s="313"/>
      <c r="E16" s="313"/>
      <c r="F16" s="313"/>
      <c r="G16" s="313"/>
      <c r="H16" s="313"/>
    </row>
    <row r="17" spans="3:8" x14ac:dyDescent="0.25">
      <c r="C17" s="313"/>
      <c r="D17" s="313"/>
      <c r="E17" s="313"/>
      <c r="F17" s="313"/>
      <c r="G17" s="313"/>
      <c r="H17" s="313"/>
    </row>
  </sheetData>
  <mergeCells count="3">
    <mergeCell ref="C3:H4"/>
    <mergeCell ref="C14:H17"/>
    <mergeCell ref="I3:I5"/>
  </mergeCells>
  <printOptions horizontalCentered="1" verticalCentered="1"/>
  <pageMargins left="0.70866141732283472" right="0.70866141732283472" top="0.78740157480314965" bottom="0.78740157480314965" header="0.31496062992125984" footer="0.31496062992125984"/>
  <pageSetup paperSize="9" scale="1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I17"/>
  <sheetViews>
    <sheetView view="pageBreakPreview" zoomScale="180" zoomScaleNormal="100" zoomScaleSheetLayoutView="180" workbookViewId="0">
      <selection activeCell="E5" sqref="E5"/>
    </sheetView>
  </sheetViews>
  <sheetFormatPr defaultRowHeight="13.2" x14ac:dyDescent="0.25"/>
  <cols>
    <col min="4" max="4" width="18.5546875" customWidth="1"/>
    <col min="7" max="7" width="10.109375" customWidth="1"/>
  </cols>
  <sheetData>
    <row r="3" spans="3:9" x14ac:dyDescent="0.25">
      <c r="C3" s="310" t="s">
        <v>48</v>
      </c>
      <c r="D3" s="310"/>
      <c r="E3" s="310"/>
      <c r="F3" s="310"/>
      <c r="G3" s="310"/>
      <c r="H3" s="310"/>
      <c r="I3" s="314" t="s">
        <v>67</v>
      </c>
    </row>
    <row r="4" spans="3:9" x14ac:dyDescent="0.25">
      <c r="C4" s="311"/>
      <c r="D4" s="311"/>
      <c r="E4" s="311"/>
      <c r="F4" s="311"/>
      <c r="G4" s="311"/>
      <c r="H4" s="311"/>
      <c r="I4" s="314"/>
    </row>
    <row r="5" spans="3:9" x14ac:dyDescent="0.25">
      <c r="C5" s="42"/>
      <c r="D5" s="42" t="s">
        <v>30</v>
      </c>
      <c r="E5" s="71" t="s">
        <v>27</v>
      </c>
      <c r="F5" s="71" t="s">
        <v>28</v>
      </c>
      <c r="G5" s="71" t="s">
        <v>29</v>
      </c>
      <c r="H5" s="72" t="s">
        <v>38</v>
      </c>
      <c r="I5" s="314"/>
    </row>
    <row r="6" spans="3:9" x14ac:dyDescent="0.25">
      <c r="C6" s="42">
        <v>1</v>
      </c>
      <c r="D6" s="43" t="str">
        <f>přihlášky!C7</f>
        <v>ÚO Český Krumlov</v>
      </c>
      <c r="E6" s="113">
        <v>29.52</v>
      </c>
      <c r="F6" s="113">
        <v>24.19</v>
      </c>
      <c r="G6" s="2">
        <f>IF(AND(E6=0,F6=0),"diskval.",IF(AND(E6&gt;0,F6&gt;0),MIN(E6:F6),IF(E6&gt;0,E6,F6)))</f>
        <v>24.19</v>
      </c>
      <c r="H6" s="112">
        <f>RANK(I6,I6:I12,1)</f>
        <v>3</v>
      </c>
      <c r="I6">
        <f>IF(E6+F6=MIN(E6:F6),G6+0.0005,G6+0.0001)</f>
        <v>24.190100000000001</v>
      </c>
    </row>
    <row r="7" spans="3:9" ht="12.75" customHeight="1" x14ac:dyDescent="0.25">
      <c r="C7" s="42">
        <v>2</v>
      </c>
      <c r="D7" s="43" t="str">
        <f>přihlášky!C8</f>
        <v>ÚO Tábor</v>
      </c>
      <c r="E7" s="113">
        <v>27.98</v>
      </c>
      <c r="F7" s="113">
        <v>25.74</v>
      </c>
      <c r="G7" s="2">
        <f t="shared" ref="G7:G12" si="0">IF(AND(E7=0,F7=0),"diskval.",IF(AND(E7&gt;0,F7&gt;0),MIN(E7:F7),IF(E7&gt;0,E7,F7)))</f>
        <v>25.74</v>
      </c>
      <c r="H7" s="112">
        <f>RANK(I7,I6:I12,1)</f>
        <v>6</v>
      </c>
      <c r="I7">
        <f t="shared" ref="I7:I12" si="1">IF(E7+F7=MIN(E7:F7),G7+0.0005,G7+0.0001)</f>
        <v>25.740099999999998</v>
      </c>
    </row>
    <row r="8" spans="3:9" x14ac:dyDescent="0.25">
      <c r="C8" s="42">
        <v>3</v>
      </c>
      <c r="D8" s="43" t="str">
        <f>přihlášky!C9</f>
        <v>ÚO Písek</v>
      </c>
      <c r="E8" s="113">
        <v>31.58</v>
      </c>
      <c r="F8" s="113">
        <v>35.54</v>
      </c>
      <c r="G8" s="2">
        <f t="shared" si="0"/>
        <v>31.58</v>
      </c>
      <c r="H8" s="112">
        <f>RANK(I8,I6:I12,1)</f>
        <v>7</v>
      </c>
      <c r="I8">
        <f t="shared" si="1"/>
        <v>31.580099999999998</v>
      </c>
    </row>
    <row r="9" spans="3:9" ht="12.75" customHeight="1" x14ac:dyDescent="0.25">
      <c r="C9" s="42">
        <v>4</v>
      </c>
      <c r="D9" s="43" t="str">
        <f>přihlášky!C10</f>
        <v>ÚO České Budějovice</v>
      </c>
      <c r="E9" s="113">
        <v>24.56</v>
      </c>
      <c r="F9" s="113">
        <v>27.98</v>
      </c>
      <c r="G9" s="2">
        <f t="shared" si="0"/>
        <v>24.56</v>
      </c>
      <c r="H9" s="112">
        <f>RANK(I9,I6:I12,1)</f>
        <v>4</v>
      </c>
      <c r="I9">
        <f t="shared" si="1"/>
        <v>24.560099999999998</v>
      </c>
    </row>
    <row r="10" spans="3:9" ht="12.75" customHeight="1" x14ac:dyDescent="0.25">
      <c r="C10" s="42">
        <v>5</v>
      </c>
      <c r="D10" s="43" t="str">
        <f>přihlášky!C11</f>
        <v>ÚO Strakonice</v>
      </c>
      <c r="E10" s="113">
        <v>25.95</v>
      </c>
      <c r="F10" s="113">
        <v>23.49</v>
      </c>
      <c r="G10" s="2">
        <f t="shared" si="0"/>
        <v>23.49</v>
      </c>
      <c r="H10" s="112">
        <f>RANK(I10,I6:I12,1)</f>
        <v>2</v>
      </c>
      <c r="I10">
        <f t="shared" si="1"/>
        <v>23.490099999999998</v>
      </c>
    </row>
    <row r="11" spans="3:9" x14ac:dyDescent="0.25">
      <c r="C11" s="42">
        <v>6</v>
      </c>
      <c r="D11" s="43" t="str">
        <f>přihlášky!C12</f>
        <v>ÚO Jindřichův Hradec</v>
      </c>
      <c r="E11" s="113">
        <v>27.07</v>
      </c>
      <c r="F11" s="113">
        <v>21.82</v>
      </c>
      <c r="G11" s="2">
        <f t="shared" si="0"/>
        <v>21.82</v>
      </c>
      <c r="H11" s="112">
        <f>RANK(I11,I6:I12,1)</f>
        <v>1</v>
      </c>
      <c r="I11">
        <f t="shared" si="1"/>
        <v>21.8201</v>
      </c>
    </row>
    <row r="12" spans="3:9" ht="12.75" customHeight="1" x14ac:dyDescent="0.25">
      <c r="C12" s="42">
        <v>7</v>
      </c>
      <c r="D12" s="43" t="str">
        <f>přihlášky!C13</f>
        <v>ÚO Prachatice</v>
      </c>
      <c r="E12" s="113"/>
      <c r="F12" s="113">
        <v>25.46</v>
      </c>
      <c r="G12" s="2">
        <f t="shared" si="0"/>
        <v>25.46</v>
      </c>
      <c r="H12" s="112">
        <f>RANK(I12,I6:I12,1)</f>
        <v>5</v>
      </c>
      <c r="I12">
        <f t="shared" si="1"/>
        <v>25.4605</v>
      </c>
    </row>
    <row r="14" spans="3:9" ht="12.75" customHeight="1" x14ac:dyDescent="0.25">
      <c r="C14" s="312" t="s">
        <v>41</v>
      </c>
      <c r="D14" s="313"/>
      <c r="E14" s="313"/>
      <c r="F14" s="313"/>
      <c r="G14" s="313"/>
      <c r="H14" s="313"/>
    </row>
    <row r="15" spans="3:9" x14ac:dyDescent="0.25">
      <c r="C15" s="313"/>
      <c r="D15" s="313"/>
      <c r="E15" s="313"/>
      <c r="F15" s="313"/>
      <c r="G15" s="313"/>
      <c r="H15" s="313"/>
    </row>
    <row r="16" spans="3:9" x14ac:dyDescent="0.25">
      <c r="C16" s="313"/>
      <c r="D16" s="313"/>
      <c r="E16" s="313"/>
      <c r="F16" s="313"/>
      <c r="G16" s="313"/>
      <c r="H16" s="313"/>
    </row>
    <row r="17" spans="3:8" x14ac:dyDescent="0.25">
      <c r="C17" s="313"/>
      <c r="D17" s="313"/>
      <c r="E17" s="313"/>
      <c r="F17" s="313"/>
      <c r="G17" s="313"/>
      <c r="H17" s="313"/>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J22"/>
  <sheetViews>
    <sheetView view="pageBreakPreview" zoomScale="120" zoomScaleNormal="100" zoomScaleSheetLayoutView="120" workbookViewId="0">
      <selection activeCell="I10" sqref="I10"/>
    </sheetView>
  </sheetViews>
  <sheetFormatPr defaultRowHeight="13.2" x14ac:dyDescent="0.25"/>
  <cols>
    <col min="2" max="2" width="0.88671875" customWidth="1"/>
    <col min="3" max="3" width="18.109375" customWidth="1"/>
    <col min="4" max="4" width="9.109375" customWidth="1"/>
    <col min="6" max="6" width="9.109375" customWidth="1"/>
    <col min="8" max="8" width="13" customWidth="1"/>
    <col min="9" max="9" width="19.109375" bestFit="1" customWidth="1"/>
    <col min="10" max="10" width="11.44140625" bestFit="1" customWidth="1"/>
  </cols>
  <sheetData>
    <row r="3" spans="1:10" x14ac:dyDescent="0.25">
      <c r="A3" s="10"/>
      <c r="B3" s="10"/>
      <c r="C3" s="10"/>
      <c r="D3" s="10"/>
      <c r="E3" s="10"/>
      <c r="F3" s="10"/>
      <c r="G3" s="10"/>
      <c r="H3" s="10"/>
      <c r="I3" s="10"/>
      <c r="J3" s="314" t="s">
        <v>67</v>
      </c>
    </row>
    <row r="4" spans="1:10" ht="13.8" thickBot="1" x14ac:dyDescent="0.3">
      <c r="A4" s="10"/>
      <c r="B4" s="107"/>
      <c r="C4" s="107"/>
      <c r="D4" s="107"/>
      <c r="E4" s="107"/>
      <c r="F4" s="107"/>
      <c r="G4" s="107"/>
      <c r="H4" s="107"/>
      <c r="I4" s="107"/>
      <c r="J4" s="314"/>
    </row>
    <row r="5" spans="1:10" ht="13.8" thickBot="1" x14ac:dyDescent="0.3">
      <c r="A5" s="13" t="s">
        <v>25</v>
      </c>
      <c r="B5" s="108"/>
      <c r="C5" s="46" t="s">
        <v>30</v>
      </c>
      <c r="D5" s="45" t="s">
        <v>31</v>
      </c>
      <c r="E5" s="45" t="s">
        <v>11</v>
      </c>
      <c r="F5" s="45" t="s">
        <v>35</v>
      </c>
      <c r="G5" s="48" t="s">
        <v>32</v>
      </c>
      <c r="H5" s="49" t="s">
        <v>33</v>
      </c>
      <c r="I5" s="70" t="s">
        <v>36</v>
      </c>
      <c r="J5" s="314"/>
    </row>
    <row r="6" spans="1:10" ht="15.6" thickBot="1" x14ac:dyDescent="0.3">
      <c r="A6" s="44">
        <v>1</v>
      </c>
      <c r="B6" s="81"/>
      <c r="C6" s="105" t="str">
        <f>přihlášky!C7</f>
        <v>ÚO Český Krumlov</v>
      </c>
      <c r="D6" s="362">
        <f>věž!K10</f>
        <v>5</v>
      </c>
      <c r="E6" s="362">
        <f>'100m'!K10</f>
        <v>5</v>
      </c>
      <c r="F6" s="52">
        <f>štafeta!H6</f>
        <v>7</v>
      </c>
      <c r="G6" s="53">
        <f>útok!H6</f>
        <v>3</v>
      </c>
      <c r="H6" s="58">
        <f>SUM(D6:G6)</f>
        <v>20</v>
      </c>
      <c r="I6" s="69">
        <f>RANK(J6,J6:J12,1)</f>
        <v>6</v>
      </c>
      <c r="J6">
        <f>H6+(G6/10000)</f>
        <v>20.000299999999999</v>
      </c>
    </row>
    <row r="7" spans="1:10" ht="15.6" thickBot="1" x14ac:dyDescent="0.3">
      <c r="A7" s="37">
        <v>2</v>
      </c>
      <c r="B7" s="81"/>
      <c r="C7" s="47" t="str">
        <f>přihlášky!C8</f>
        <v>ÚO Tábor</v>
      </c>
      <c r="D7" s="360">
        <f>věž!K19</f>
        <v>7</v>
      </c>
      <c r="E7" s="360">
        <f>'100m'!K19</f>
        <v>3</v>
      </c>
      <c r="F7" s="54">
        <f>štafeta!H7</f>
        <v>3</v>
      </c>
      <c r="G7" s="55">
        <f>útok!H7</f>
        <v>6</v>
      </c>
      <c r="H7" s="59">
        <f t="shared" ref="H7:H12" si="0">SUM(D7:G7)</f>
        <v>19</v>
      </c>
      <c r="I7" s="69">
        <f>RANK(J7,J6:J12,1)</f>
        <v>5</v>
      </c>
      <c r="J7">
        <f t="shared" ref="J7:J12" si="1">H7+(G7/10000)</f>
        <v>19.000599999999999</v>
      </c>
    </row>
    <row r="8" spans="1:10" ht="15.6" thickBot="1" x14ac:dyDescent="0.3">
      <c r="A8" s="37">
        <v>3</v>
      </c>
      <c r="B8" s="81"/>
      <c r="C8" s="47" t="str">
        <f>přihlášky!C9</f>
        <v>ÚO Písek</v>
      </c>
      <c r="D8" s="360">
        <f>věž!K28</f>
        <v>3</v>
      </c>
      <c r="E8" s="360">
        <f>'100m'!K28</f>
        <v>4</v>
      </c>
      <c r="F8" s="54">
        <f>štafeta!H8</f>
        <v>4</v>
      </c>
      <c r="G8" s="55">
        <f>útok!H8</f>
        <v>7</v>
      </c>
      <c r="H8" s="59">
        <f t="shared" si="0"/>
        <v>18</v>
      </c>
      <c r="I8" s="69">
        <f>RANK(J8,J6:J12,1)</f>
        <v>4</v>
      </c>
      <c r="J8">
        <f t="shared" si="1"/>
        <v>18.000699999999998</v>
      </c>
    </row>
    <row r="9" spans="1:10" ht="15.6" thickBot="1" x14ac:dyDescent="0.3">
      <c r="A9" s="37">
        <v>4</v>
      </c>
      <c r="B9" s="81"/>
      <c r="C9" s="47" t="str">
        <f>přihlášky!C10</f>
        <v>ÚO České Budějovice</v>
      </c>
      <c r="D9" s="360">
        <f>věž!K37</f>
        <v>2</v>
      </c>
      <c r="E9" s="360">
        <f>'100m'!K37</f>
        <v>1</v>
      </c>
      <c r="F9" s="54">
        <f>štafeta!H9</f>
        <v>1</v>
      </c>
      <c r="G9" s="55">
        <f>útok!H9</f>
        <v>4</v>
      </c>
      <c r="H9" s="59">
        <f t="shared" si="0"/>
        <v>8</v>
      </c>
      <c r="I9" s="69">
        <f>RANK(J9,J6:J12,1)</f>
        <v>2</v>
      </c>
      <c r="J9">
        <f t="shared" si="1"/>
        <v>8.0004000000000008</v>
      </c>
    </row>
    <row r="10" spans="1:10" ht="12.75" customHeight="1" thickBot="1" x14ac:dyDescent="0.3">
      <c r="A10" s="37">
        <v>5</v>
      </c>
      <c r="B10" s="81"/>
      <c r="C10" s="47" t="str">
        <f>přihlášky!C11</f>
        <v>ÚO Strakonice</v>
      </c>
      <c r="D10" s="360">
        <f>věž!K46</f>
        <v>4</v>
      </c>
      <c r="E10" s="360">
        <f>'100m'!K46</f>
        <v>6</v>
      </c>
      <c r="F10" s="54">
        <f>štafeta!H10</f>
        <v>6</v>
      </c>
      <c r="G10" s="55">
        <f>útok!H10</f>
        <v>2</v>
      </c>
      <c r="H10" s="59">
        <f>SUM(D10:G10)</f>
        <v>18</v>
      </c>
      <c r="I10" s="69">
        <f>RANK(J10,J6:J12,1)</f>
        <v>3</v>
      </c>
      <c r="J10">
        <f t="shared" si="1"/>
        <v>18.0002</v>
      </c>
    </row>
    <row r="11" spans="1:10" ht="15.6" thickBot="1" x14ac:dyDescent="0.3">
      <c r="A11" s="37">
        <v>6</v>
      </c>
      <c r="B11" s="81"/>
      <c r="C11" s="47" t="str">
        <f>přihlášky!C12</f>
        <v>ÚO Jindřichův Hradec</v>
      </c>
      <c r="D11" s="360">
        <f>věž!K55</f>
        <v>1</v>
      </c>
      <c r="E11" s="360">
        <f>'100m'!K55</f>
        <v>2</v>
      </c>
      <c r="F11" s="54">
        <f>štafeta!H11</f>
        <v>2</v>
      </c>
      <c r="G11" s="55">
        <f>útok!H11</f>
        <v>1</v>
      </c>
      <c r="H11" s="59">
        <f>SUM(D11:G11)</f>
        <v>6</v>
      </c>
      <c r="I11" s="69">
        <f>RANK(J11,J6:J12,1)</f>
        <v>1</v>
      </c>
      <c r="J11">
        <f t="shared" si="1"/>
        <v>6.0000999999999998</v>
      </c>
    </row>
    <row r="12" spans="1:10" ht="12.75" customHeight="1" thickBot="1" x14ac:dyDescent="0.3">
      <c r="A12" s="38">
        <v>7</v>
      </c>
      <c r="B12" s="81"/>
      <c r="C12" s="106" t="str">
        <f>přihlášky!C13</f>
        <v>ÚO Prachatice</v>
      </c>
      <c r="D12" s="361">
        <f>věž!K64</f>
        <v>6</v>
      </c>
      <c r="E12" s="361">
        <f>'100m'!K64</f>
        <v>7</v>
      </c>
      <c r="F12" s="56">
        <f>štafeta!H12</f>
        <v>5</v>
      </c>
      <c r="G12" s="57">
        <f>útok!H12</f>
        <v>5</v>
      </c>
      <c r="H12" s="60">
        <f t="shared" si="0"/>
        <v>23</v>
      </c>
      <c r="I12" s="69">
        <f>RANK(J12,J6:J12,1)</f>
        <v>7</v>
      </c>
      <c r="J12">
        <f t="shared" si="1"/>
        <v>23.000499999999999</v>
      </c>
    </row>
    <row r="14" spans="1:10" x14ac:dyDescent="0.25">
      <c r="A14" s="305" t="s">
        <v>39</v>
      </c>
      <c r="B14" s="306"/>
      <c r="C14" s="306"/>
      <c r="D14" s="306"/>
      <c r="E14" s="306"/>
      <c r="F14" s="306"/>
      <c r="G14" s="306"/>
      <c r="H14" s="306"/>
      <c r="I14" s="306"/>
      <c r="J14" s="98"/>
    </row>
    <row r="15" spans="1:10" x14ac:dyDescent="0.25">
      <c r="A15" s="306"/>
      <c r="B15" s="306"/>
      <c r="C15" s="306"/>
      <c r="D15" s="306"/>
      <c r="E15" s="306"/>
      <c r="F15" s="306"/>
      <c r="G15" s="306"/>
      <c r="H15" s="306"/>
      <c r="I15" s="306"/>
      <c r="J15" s="98"/>
    </row>
    <row r="16" spans="1:10" x14ac:dyDescent="0.25">
      <c r="A16" s="306"/>
      <c r="B16" s="306"/>
      <c r="C16" s="306"/>
      <c r="D16" s="306"/>
      <c r="E16" s="306"/>
      <c r="F16" s="306"/>
      <c r="G16" s="306"/>
      <c r="H16" s="306"/>
      <c r="I16" s="306"/>
      <c r="J16" s="98"/>
    </row>
    <row r="17" spans="1:10" x14ac:dyDescent="0.25">
      <c r="A17" s="306"/>
      <c r="B17" s="306"/>
      <c r="C17" s="306"/>
      <c r="D17" s="306"/>
      <c r="E17" s="306"/>
      <c r="F17" s="306"/>
      <c r="G17" s="306"/>
      <c r="H17" s="306"/>
      <c r="I17" s="306"/>
      <c r="J17" s="98"/>
    </row>
    <row r="18" spans="1:10" x14ac:dyDescent="0.25">
      <c r="A18" s="306"/>
      <c r="B18" s="306"/>
      <c r="C18" s="306"/>
      <c r="D18" s="306"/>
      <c r="E18" s="306"/>
      <c r="F18" s="306"/>
      <c r="G18" s="306"/>
      <c r="H18" s="306"/>
      <c r="I18" s="306"/>
      <c r="J18" s="74"/>
    </row>
    <row r="19" spans="1:10" x14ac:dyDescent="0.25">
      <c r="A19" s="306"/>
      <c r="B19" s="306"/>
      <c r="C19" s="306"/>
      <c r="D19" s="306"/>
      <c r="E19" s="306"/>
      <c r="F19" s="306"/>
      <c r="G19" s="306"/>
      <c r="H19" s="306"/>
      <c r="I19" s="306"/>
      <c r="J19" s="74"/>
    </row>
    <row r="20" spans="1:10" x14ac:dyDescent="0.25">
      <c r="A20" s="306"/>
      <c r="B20" s="306"/>
      <c r="C20" s="306"/>
      <c r="D20" s="306"/>
      <c r="E20" s="306"/>
      <c r="F20" s="306"/>
      <c r="G20" s="306"/>
      <c r="H20" s="306"/>
      <c r="I20" s="306"/>
      <c r="J20" s="74"/>
    </row>
    <row r="21" spans="1:10" x14ac:dyDescent="0.25">
      <c r="A21" s="306"/>
      <c r="B21" s="306"/>
      <c r="C21" s="306"/>
      <c r="D21" s="306"/>
      <c r="E21" s="306"/>
      <c r="F21" s="306"/>
      <c r="G21" s="306"/>
      <c r="H21" s="306"/>
      <c r="I21" s="306"/>
      <c r="J21" s="74"/>
    </row>
    <row r="22" spans="1:10" x14ac:dyDescent="0.25">
      <c r="A22" s="74"/>
      <c r="B22" s="74"/>
      <c r="C22" s="74"/>
      <c r="D22" s="74"/>
      <c r="E22" s="74"/>
      <c r="F22" s="74"/>
      <c r="G22" s="74"/>
      <c r="H22" s="74"/>
      <c r="I22" s="74"/>
      <c r="J22" s="74"/>
    </row>
  </sheetData>
  <mergeCells count="2">
    <mergeCell ref="A14:I21"/>
    <mergeCell ref="J3:J5"/>
  </mergeCells>
  <pageMargins left="0.70866141732283472" right="0.70866141732283472" top="0.78740157480314965" bottom="0.78740157480314965" header="0.31496062992125984" footer="0.31496062992125984"/>
  <pageSetup scale="127" orientation="landscape"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4:L143"/>
  <sheetViews>
    <sheetView topLeftCell="A42" workbookViewId="0">
      <selection activeCell="G43" sqref="G43"/>
    </sheetView>
  </sheetViews>
  <sheetFormatPr defaultRowHeight="13.2" x14ac:dyDescent="0.25"/>
  <cols>
    <col min="3" max="3" width="24.109375" customWidth="1"/>
    <col min="5" max="5" width="29.44140625" customWidth="1"/>
    <col min="6" max="7" width="9.109375" style="131"/>
    <col min="9" max="9" width="21.6640625" customWidth="1"/>
    <col min="10" max="10" width="20.33203125" customWidth="1"/>
  </cols>
  <sheetData>
    <row r="4" spans="2:10" ht="15.6" x14ac:dyDescent="0.3">
      <c r="B4" s="164"/>
      <c r="C4" s="165" t="s">
        <v>45</v>
      </c>
      <c r="D4" s="140">
        <v>7</v>
      </c>
      <c r="E4" s="164"/>
      <c r="F4" s="31"/>
      <c r="G4" s="31"/>
      <c r="H4" s="164"/>
      <c r="I4" s="164"/>
    </row>
    <row r="5" spans="2:10" ht="16.5" customHeight="1" x14ac:dyDescent="0.3">
      <c r="B5" s="164"/>
      <c r="C5" s="164"/>
      <c r="D5" s="164"/>
      <c r="E5" s="164"/>
      <c r="F5" s="31"/>
      <c r="G5" s="31"/>
      <c r="H5" s="164"/>
      <c r="I5" s="164"/>
    </row>
    <row r="6" spans="2:10" ht="16.5" customHeight="1" x14ac:dyDescent="0.3">
      <c r="B6" s="315" t="s">
        <v>12</v>
      </c>
      <c r="C6" s="315"/>
      <c r="D6" s="164"/>
      <c r="E6" s="164"/>
      <c r="F6" s="31"/>
      <c r="G6" s="31"/>
      <c r="H6" s="164"/>
      <c r="I6" s="164"/>
      <c r="J6" s="251"/>
    </row>
    <row r="7" spans="2:10" ht="16.5" customHeight="1" x14ac:dyDescent="0.3">
      <c r="B7" s="252">
        <v>1</v>
      </c>
      <c r="C7" s="133" t="s">
        <v>58</v>
      </c>
      <c r="D7" s="164"/>
      <c r="E7" s="164"/>
      <c r="F7" s="31"/>
      <c r="G7" s="31"/>
      <c r="H7" s="164"/>
      <c r="I7" s="164"/>
      <c r="J7" s="251"/>
    </row>
    <row r="8" spans="2:10" ht="16.5" customHeight="1" x14ac:dyDescent="0.3">
      <c r="B8" s="252">
        <v>2</v>
      </c>
      <c r="C8" s="133" t="s">
        <v>60</v>
      </c>
      <c r="D8" s="136"/>
      <c r="E8" s="136"/>
      <c r="F8" s="31"/>
      <c r="G8" s="31"/>
      <c r="H8" s="164"/>
      <c r="I8" s="164"/>
      <c r="J8" s="251"/>
    </row>
    <row r="9" spans="2:10" ht="16.5" customHeight="1" x14ac:dyDescent="0.3">
      <c r="B9" s="252">
        <v>3</v>
      </c>
      <c r="C9" s="133" t="s">
        <v>47</v>
      </c>
      <c r="D9" s="136"/>
      <c r="E9" s="136"/>
      <c r="F9" s="31"/>
      <c r="G9" s="31"/>
      <c r="H9" s="164"/>
      <c r="I9" s="164"/>
      <c r="J9" s="251"/>
    </row>
    <row r="10" spans="2:10" ht="16.5" customHeight="1" x14ac:dyDescent="0.3">
      <c r="B10" s="252">
        <v>4</v>
      </c>
      <c r="C10" s="133" t="s">
        <v>70</v>
      </c>
      <c r="D10" s="136"/>
      <c r="E10" s="251"/>
      <c r="F10" s="31"/>
      <c r="G10" s="31"/>
      <c r="H10" s="164"/>
      <c r="I10" s="164"/>
      <c r="J10" s="251"/>
    </row>
    <row r="11" spans="2:10" ht="16.5" customHeight="1" x14ac:dyDescent="0.3">
      <c r="B11" s="252">
        <v>5</v>
      </c>
      <c r="C11" s="133" t="s">
        <v>46</v>
      </c>
      <c r="D11" s="136"/>
      <c r="E11" s="251"/>
      <c r="F11" s="31"/>
      <c r="G11" s="31"/>
      <c r="H11" s="164"/>
      <c r="I11" s="164"/>
      <c r="J11" s="251"/>
    </row>
    <row r="12" spans="2:10" ht="16.5" customHeight="1" x14ac:dyDescent="0.3">
      <c r="B12" s="252">
        <v>6</v>
      </c>
      <c r="C12" s="133" t="s">
        <v>59</v>
      </c>
      <c r="D12" s="136"/>
      <c r="E12" s="251"/>
      <c r="F12" s="31"/>
      <c r="G12" s="31"/>
      <c r="H12" s="164"/>
      <c r="I12" s="164"/>
      <c r="J12" s="251"/>
    </row>
    <row r="13" spans="2:10" ht="16.5" customHeight="1" x14ac:dyDescent="0.3">
      <c r="B13" s="252">
        <v>7</v>
      </c>
      <c r="C13" s="133" t="s">
        <v>57</v>
      </c>
      <c r="D13" s="136"/>
      <c r="E13" s="136"/>
      <c r="F13" s="31"/>
      <c r="G13" s="31"/>
      <c r="H13" s="164"/>
      <c r="I13" s="164"/>
    </row>
    <row r="14" spans="2:10" ht="16.5" customHeight="1" x14ac:dyDescent="0.3">
      <c r="B14" s="63"/>
      <c r="C14" s="192"/>
      <c r="D14" s="164"/>
      <c r="E14" s="164"/>
      <c r="F14" s="31"/>
      <c r="G14" s="31"/>
      <c r="H14" s="164"/>
      <c r="I14" s="164"/>
    </row>
    <row r="15" spans="2:10" ht="16.5" customHeight="1" x14ac:dyDescent="0.3">
      <c r="B15" s="63"/>
      <c r="C15" s="192"/>
      <c r="D15" s="190">
        <v>1</v>
      </c>
      <c r="E15" s="190" t="str">
        <f>C7</f>
        <v>ÚO Český Krumlov</v>
      </c>
      <c r="F15" s="166"/>
      <c r="G15" s="166"/>
      <c r="H15" s="164"/>
      <c r="I15" s="164"/>
    </row>
    <row r="16" spans="2:10" ht="16.5" customHeight="1" x14ac:dyDescent="0.3">
      <c r="B16" s="63"/>
      <c r="C16" s="193"/>
      <c r="D16" s="190" t="s">
        <v>37</v>
      </c>
      <c r="E16" s="190" t="s">
        <v>0</v>
      </c>
      <c r="F16" s="167" t="s">
        <v>50</v>
      </c>
      <c r="G16" s="167" t="s">
        <v>11</v>
      </c>
      <c r="H16" s="164"/>
      <c r="I16" s="164"/>
      <c r="J16" s="81"/>
    </row>
    <row r="17" spans="2:11" ht="16.5" customHeight="1" x14ac:dyDescent="0.3">
      <c r="B17" s="164"/>
      <c r="C17" s="164"/>
      <c r="D17" s="140">
        <f>D15</f>
        <v>1</v>
      </c>
      <c r="E17" s="168" t="s">
        <v>87</v>
      </c>
      <c r="F17" s="169" t="s">
        <v>68</v>
      </c>
      <c r="G17" s="169" t="s">
        <v>68</v>
      </c>
      <c r="H17" s="170" t="s">
        <v>55</v>
      </c>
      <c r="I17" s="164"/>
      <c r="J17" s="178"/>
    </row>
    <row r="18" spans="2:11" ht="15.6" x14ac:dyDescent="0.3">
      <c r="B18" s="164"/>
      <c r="C18" s="164"/>
      <c r="D18" s="140">
        <f>D17+D4</f>
        <v>8</v>
      </c>
      <c r="E18" s="77" t="s">
        <v>88</v>
      </c>
      <c r="F18" s="167" t="s">
        <v>68</v>
      </c>
      <c r="G18" s="167" t="s">
        <v>68</v>
      </c>
      <c r="H18" s="170" t="s">
        <v>55</v>
      </c>
      <c r="I18" s="164"/>
      <c r="J18" s="136"/>
    </row>
    <row r="19" spans="2:11" ht="15.6" x14ac:dyDescent="0.3">
      <c r="B19" s="164"/>
      <c r="C19" s="164"/>
      <c r="D19" s="140">
        <f>D18+D4</f>
        <v>15</v>
      </c>
      <c r="E19" s="168" t="s">
        <v>89</v>
      </c>
      <c r="F19" s="167" t="s">
        <v>68</v>
      </c>
      <c r="G19" s="167" t="s">
        <v>68</v>
      </c>
      <c r="H19" s="170" t="s">
        <v>55</v>
      </c>
      <c r="I19" s="164"/>
    </row>
    <row r="20" spans="2:11" ht="15.6" x14ac:dyDescent="0.3">
      <c r="B20" s="164"/>
      <c r="C20" s="164"/>
      <c r="D20" s="140">
        <f>D19+D4</f>
        <v>22</v>
      </c>
      <c r="E20" s="168" t="s">
        <v>82</v>
      </c>
      <c r="F20" s="167" t="s">
        <v>68</v>
      </c>
      <c r="G20" s="167" t="s">
        <v>68</v>
      </c>
      <c r="H20" s="170" t="s">
        <v>55</v>
      </c>
      <c r="I20" s="164"/>
    </row>
    <row r="21" spans="2:11" ht="15.6" x14ac:dyDescent="0.3">
      <c r="B21" s="164"/>
      <c r="C21" s="164"/>
      <c r="D21" s="140">
        <f>D20+D4</f>
        <v>29</v>
      </c>
      <c r="E21" s="168" t="s">
        <v>90</v>
      </c>
      <c r="F21" s="167" t="s">
        <v>68</v>
      </c>
      <c r="G21" s="167" t="s">
        <v>68</v>
      </c>
      <c r="H21" s="170" t="s">
        <v>55</v>
      </c>
      <c r="I21" s="164"/>
    </row>
    <row r="22" spans="2:11" ht="15.6" x14ac:dyDescent="0.3">
      <c r="B22" s="164"/>
      <c r="C22" s="164"/>
      <c r="D22" s="140">
        <f>D21+D4</f>
        <v>36</v>
      </c>
      <c r="E22" s="168" t="s">
        <v>125</v>
      </c>
      <c r="F22" s="167" t="s">
        <v>68</v>
      </c>
      <c r="G22" s="167" t="s">
        <v>68</v>
      </c>
      <c r="H22" s="170" t="s">
        <v>55</v>
      </c>
      <c r="I22" s="164"/>
    </row>
    <row r="23" spans="2:11" ht="15.6" x14ac:dyDescent="0.3">
      <c r="B23" s="164"/>
      <c r="C23" s="164"/>
      <c r="D23" s="140">
        <f>D22+D4</f>
        <v>43</v>
      </c>
      <c r="E23" s="168" t="s">
        <v>91</v>
      </c>
      <c r="F23" s="167" t="s">
        <v>68</v>
      </c>
      <c r="G23" s="167" t="s">
        <v>68</v>
      </c>
      <c r="H23" s="170" t="s">
        <v>55</v>
      </c>
      <c r="I23" s="164"/>
    </row>
    <row r="24" spans="2:11" ht="15.6" x14ac:dyDescent="0.3">
      <c r="B24" s="164"/>
      <c r="C24" s="164"/>
      <c r="D24" s="140">
        <f>D23+D4</f>
        <v>50</v>
      </c>
      <c r="E24" s="168" t="s">
        <v>130</v>
      </c>
      <c r="F24" s="167" t="s">
        <v>68</v>
      </c>
      <c r="G24" s="167" t="s">
        <v>68</v>
      </c>
      <c r="H24" s="170" t="s">
        <v>55</v>
      </c>
      <c r="I24" s="164"/>
    </row>
    <row r="25" spans="2:11" ht="15.6" x14ac:dyDescent="0.3">
      <c r="B25" s="164"/>
      <c r="C25" s="164"/>
      <c r="D25" s="140">
        <f>D24+D4</f>
        <v>57</v>
      </c>
      <c r="E25" s="168" t="s">
        <v>129</v>
      </c>
      <c r="F25" s="167" t="s">
        <v>68</v>
      </c>
      <c r="G25" s="167" t="s">
        <v>68</v>
      </c>
      <c r="H25" s="170" t="s">
        <v>55</v>
      </c>
      <c r="I25" s="164"/>
    </row>
    <row r="26" spans="2:11" ht="15.6" x14ac:dyDescent="0.3">
      <c r="B26" s="164"/>
      <c r="C26" s="164"/>
      <c r="D26" s="140">
        <f>D25+D4</f>
        <v>64</v>
      </c>
      <c r="E26" s="168" t="s">
        <v>128</v>
      </c>
      <c r="F26" s="167"/>
      <c r="G26" s="167" t="s">
        <v>68</v>
      </c>
      <c r="H26" s="170" t="s">
        <v>55</v>
      </c>
      <c r="I26" s="164"/>
    </row>
    <row r="27" spans="2:11" ht="15.6" x14ac:dyDescent="0.3">
      <c r="B27" s="164"/>
      <c r="C27" s="164"/>
      <c r="D27" s="164"/>
      <c r="E27" s="164"/>
      <c r="F27" s="31"/>
      <c r="G27" s="31"/>
      <c r="H27" s="170"/>
      <c r="I27" s="164"/>
    </row>
    <row r="28" spans="2:11" ht="15.6" x14ac:dyDescent="0.3">
      <c r="B28" s="164"/>
      <c r="C28" s="164"/>
      <c r="D28" s="140">
        <v>2</v>
      </c>
      <c r="E28" s="140" t="str">
        <f>C8</f>
        <v>ÚO Tábor</v>
      </c>
      <c r="F28" s="31"/>
      <c r="G28" s="31"/>
      <c r="H28" s="170"/>
      <c r="I28" s="164"/>
      <c r="J28" s="138"/>
    </row>
    <row r="29" spans="2:11" ht="15.6" x14ac:dyDescent="0.3">
      <c r="B29" s="164"/>
      <c r="C29" s="164"/>
      <c r="D29" s="140" t="s">
        <v>37</v>
      </c>
      <c r="E29" s="140" t="s">
        <v>0</v>
      </c>
      <c r="F29" s="167" t="s">
        <v>50</v>
      </c>
      <c r="G29" s="167" t="s">
        <v>11</v>
      </c>
      <c r="H29" s="134"/>
      <c r="I29" s="137"/>
      <c r="J29" s="138"/>
      <c r="K29" s="129"/>
    </row>
    <row r="30" spans="2:11" ht="15.6" x14ac:dyDescent="0.3">
      <c r="B30" s="164"/>
      <c r="C30" s="164"/>
      <c r="D30" s="140">
        <f>D28</f>
        <v>2</v>
      </c>
      <c r="E30" s="77" t="s">
        <v>116</v>
      </c>
      <c r="F30" s="167" t="s">
        <v>68</v>
      </c>
      <c r="G30" s="167" t="s">
        <v>68</v>
      </c>
      <c r="H30" s="170" t="s">
        <v>55</v>
      </c>
      <c r="I30" s="137"/>
      <c r="K30" s="129"/>
    </row>
    <row r="31" spans="2:11" ht="15.6" x14ac:dyDescent="0.3">
      <c r="B31" s="164"/>
      <c r="C31" s="164"/>
      <c r="D31" s="140">
        <f>D30+D4</f>
        <v>9</v>
      </c>
      <c r="E31" s="77" t="s">
        <v>117</v>
      </c>
      <c r="F31" s="167" t="s">
        <v>68</v>
      </c>
      <c r="G31" s="167" t="s">
        <v>68</v>
      </c>
      <c r="H31" s="170" t="s">
        <v>55</v>
      </c>
      <c r="I31" s="137"/>
      <c r="K31" s="129"/>
    </row>
    <row r="32" spans="2:11" ht="15.6" x14ac:dyDescent="0.3">
      <c r="B32" s="164"/>
      <c r="C32" s="164"/>
      <c r="D32" s="140">
        <f>D31+D4</f>
        <v>16</v>
      </c>
      <c r="E32" s="77" t="s">
        <v>118</v>
      </c>
      <c r="F32" s="167" t="s">
        <v>68</v>
      </c>
      <c r="G32" s="167" t="s">
        <v>68</v>
      </c>
      <c r="H32" s="170" t="s">
        <v>55</v>
      </c>
      <c r="I32" s="137"/>
      <c r="K32" s="129"/>
    </row>
    <row r="33" spans="2:12" ht="15.6" x14ac:dyDescent="0.3">
      <c r="B33" s="164"/>
      <c r="C33" s="164"/>
      <c r="D33" s="140">
        <f>D32+D4</f>
        <v>23</v>
      </c>
      <c r="E33" s="77" t="s">
        <v>119</v>
      </c>
      <c r="F33" s="167" t="s">
        <v>68</v>
      </c>
      <c r="G33" s="167" t="s">
        <v>68</v>
      </c>
      <c r="H33" s="170" t="s">
        <v>55</v>
      </c>
      <c r="I33" s="137"/>
      <c r="K33" s="129"/>
    </row>
    <row r="34" spans="2:12" ht="15.6" x14ac:dyDescent="0.3">
      <c r="B34" s="164"/>
      <c r="C34" s="164"/>
      <c r="D34" s="140">
        <f>D33+D4</f>
        <v>30</v>
      </c>
      <c r="E34" s="77" t="s">
        <v>120</v>
      </c>
      <c r="F34" s="167" t="s">
        <v>68</v>
      </c>
      <c r="G34" s="167" t="s">
        <v>68</v>
      </c>
      <c r="H34" s="170" t="s">
        <v>55</v>
      </c>
      <c r="I34" s="137"/>
      <c r="K34" s="129"/>
    </row>
    <row r="35" spans="2:12" ht="15.6" x14ac:dyDescent="0.3">
      <c r="B35" s="164"/>
      <c r="C35" s="164"/>
      <c r="D35" s="140">
        <f>D34+D4</f>
        <v>37</v>
      </c>
      <c r="E35" s="77" t="s">
        <v>121</v>
      </c>
      <c r="F35" s="167" t="s">
        <v>68</v>
      </c>
      <c r="G35" s="167" t="s">
        <v>68</v>
      </c>
      <c r="H35" s="170" t="s">
        <v>55</v>
      </c>
      <c r="I35" s="137"/>
      <c r="K35" s="129"/>
    </row>
    <row r="36" spans="2:12" ht="15.6" x14ac:dyDescent="0.3">
      <c r="B36" s="164"/>
      <c r="C36" s="164"/>
      <c r="D36" s="140">
        <f>D35+D4</f>
        <v>44</v>
      </c>
      <c r="E36" s="77" t="s">
        <v>122</v>
      </c>
      <c r="F36" s="167"/>
      <c r="G36" s="167" t="s">
        <v>68</v>
      </c>
      <c r="H36" s="170" t="s">
        <v>55</v>
      </c>
      <c r="I36" s="137"/>
      <c r="K36" s="129"/>
    </row>
    <row r="37" spans="2:12" ht="15.6" x14ac:dyDescent="0.3">
      <c r="B37" s="164"/>
      <c r="C37" s="164"/>
      <c r="D37" s="140">
        <f>D36+D4</f>
        <v>51</v>
      </c>
      <c r="E37" s="77" t="s">
        <v>123</v>
      </c>
      <c r="F37" s="167" t="s">
        <v>68</v>
      </c>
      <c r="G37" s="167" t="s">
        <v>68</v>
      </c>
      <c r="H37" s="170" t="s">
        <v>55</v>
      </c>
      <c r="I37" s="137"/>
      <c r="K37" s="129"/>
    </row>
    <row r="38" spans="2:12" ht="15.6" x14ac:dyDescent="0.3">
      <c r="B38" s="164"/>
      <c r="C38" s="164"/>
      <c r="D38" s="140">
        <f>D37+D4</f>
        <v>58</v>
      </c>
      <c r="E38" s="77" t="s">
        <v>131</v>
      </c>
      <c r="F38" s="167" t="s">
        <v>68</v>
      </c>
      <c r="G38" s="167" t="s">
        <v>68</v>
      </c>
      <c r="H38" s="170" t="s">
        <v>55</v>
      </c>
      <c r="I38" s="137"/>
      <c r="K38" s="129"/>
    </row>
    <row r="39" spans="2:12" ht="15.6" x14ac:dyDescent="0.3">
      <c r="B39" s="164"/>
      <c r="C39" s="164"/>
      <c r="D39" s="140">
        <f>D38+D4</f>
        <v>65</v>
      </c>
      <c r="E39" s="77"/>
      <c r="F39" s="167"/>
      <c r="G39" s="167"/>
      <c r="H39" s="170" t="s">
        <v>55</v>
      </c>
      <c r="I39" s="136"/>
      <c r="K39" s="81"/>
      <c r="L39" s="81"/>
    </row>
    <row r="40" spans="2:12" ht="15.6" x14ac:dyDescent="0.3">
      <c r="B40" s="164"/>
      <c r="C40" s="164"/>
      <c r="D40" s="164"/>
      <c r="E40" s="164"/>
      <c r="F40" s="31"/>
      <c r="G40" s="31"/>
      <c r="H40" s="171"/>
      <c r="I40" s="137"/>
      <c r="K40" s="81"/>
      <c r="L40" s="81"/>
    </row>
    <row r="41" spans="2:12" ht="15.6" x14ac:dyDescent="0.3">
      <c r="B41" s="164"/>
      <c r="C41" s="164"/>
      <c r="D41" s="140">
        <v>3</v>
      </c>
      <c r="E41" s="140" t="str">
        <f>C9</f>
        <v>ÚO Písek</v>
      </c>
      <c r="F41" s="31"/>
      <c r="G41" s="31"/>
      <c r="H41" s="171"/>
      <c r="I41" s="137"/>
      <c r="J41" s="138"/>
      <c r="K41" s="81"/>
      <c r="L41" s="81"/>
    </row>
    <row r="42" spans="2:12" ht="15.75" customHeight="1" x14ac:dyDescent="0.3">
      <c r="B42" s="164"/>
      <c r="C42" s="164"/>
      <c r="D42" s="140" t="s">
        <v>37</v>
      </c>
      <c r="E42" s="79" t="s">
        <v>0</v>
      </c>
      <c r="F42" s="167" t="s">
        <v>50</v>
      </c>
      <c r="G42" s="167" t="s">
        <v>11</v>
      </c>
      <c r="H42" s="171"/>
      <c r="I42" s="137"/>
      <c r="J42" s="138"/>
      <c r="K42" s="81"/>
      <c r="L42" s="81"/>
    </row>
    <row r="43" spans="2:12" ht="15.75" customHeight="1" x14ac:dyDescent="0.3">
      <c r="B43" s="164"/>
      <c r="C43" s="164"/>
      <c r="D43" s="78">
        <f>D41</f>
        <v>3</v>
      </c>
      <c r="E43" s="80" t="s">
        <v>107</v>
      </c>
      <c r="F43" s="167" t="s">
        <v>68</v>
      </c>
      <c r="G43" s="167"/>
      <c r="H43" s="170" t="s">
        <v>55</v>
      </c>
      <c r="I43" s="137"/>
      <c r="K43" s="81"/>
      <c r="L43" s="81"/>
    </row>
    <row r="44" spans="2:12" ht="15.75" customHeight="1" x14ac:dyDescent="0.3">
      <c r="B44" s="164"/>
      <c r="C44" s="164"/>
      <c r="D44" s="78">
        <f>D43+D4</f>
        <v>10</v>
      </c>
      <c r="E44" s="80" t="s">
        <v>108</v>
      </c>
      <c r="F44" s="167" t="s">
        <v>68</v>
      </c>
      <c r="G44" s="167" t="s">
        <v>68</v>
      </c>
      <c r="H44" s="170" t="s">
        <v>55</v>
      </c>
      <c r="I44" s="137"/>
      <c r="K44" s="81"/>
      <c r="L44" s="81"/>
    </row>
    <row r="45" spans="2:12" ht="15.75" customHeight="1" x14ac:dyDescent="0.3">
      <c r="B45" s="164"/>
      <c r="C45" s="164"/>
      <c r="D45" s="78">
        <f>D44+D4</f>
        <v>17</v>
      </c>
      <c r="E45" s="80" t="s">
        <v>84</v>
      </c>
      <c r="F45" s="167" t="s">
        <v>68</v>
      </c>
      <c r="G45" s="167" t="s">
        <v>68</v>
      </c>
      <c r="H45" s="170" t="s">
        <v>55</v>
      </c>
      <c r="I45" s="137"/>
      <c r="K45" s="81"/>
      <c r="L45" s="81"/>
    </row>
    <row r="46" spans="2:12" ht="15.75" customHeight="1" x14ac:dyDescent="0.3">
      <c r="B46" s="164"/>
      <c r="C46" s="164"/>
      <c r="D46" s="78">
        <f>D45+D4</f>
        <v>24</v>
      </c>
      <c r="E46" s="80" t="s">
        <v>109</v>
      </c>
      <c r="F46" s="167" t="s">
        <v>68</v>
      </c>
      <c r="G46" s="167" t="s">
        <v>68</v>
      </c>
      <c r="H46" s="170" t="s">
        <v>55</v>
      </c>
      <c r="I46" s="137"/>
      <c r="K46" s="81"/>
      <c r="L46" s="81"/>
    </row>
    <row r="47" spans="2:12" ht="15.75" customHeight="1" x14ac:dyDescent="0.3">
      <c r="B47" s="164"/>
      <c r="C47" s="164"/>
      <c r="D47" s="78">
        <f>D46+D4</f>
        <v>31</v>
      </c>
      <c r="E47" s="80" t="s">
        <v>110</v>
      </c>
      <c r="F47" s="167" t="s">
        <v>68</v>
      </c>
      <c r="G47" s="167" t="s">
        <v>68</v>
      </c>
      <c r="H47" s="170" t="s">
        <v>55</v>
      </c>
      <c r="I47" s="137"/>
      <c r="K47" s="81"/>
      <c r="L47" s="81"/>
    </row>
    <row r="48" spans="2:12" ht="15.75" customHeight="1" x14ac:dyDescent="0.3">
      <c r="B48" s="164"/>
      <c r="C48" s="164"/>
      <c r="D48" s="78">
        <f>D47+D4</f>
        <v>38</v>
      </c>
      <c r="E48" s="80" t="s">
        <v>85</v>
      </c>
      <c r="F48" s="167" t="s">
        <v>68</v>
      </c>
      <c r="G48" s="167" t="s">
        <v>68</v>
      </c>
      <c r="H48" s="170" t="s">
        <v>55</v>
      </c>
      <c r="I48" s="137"/>
      <c r="K48" s="81"/>
      <c r="L48" s="81"/>
    </row>
    <row r="49" spans="2:12" ht="15.75" customHeight="1" x14ac:dyDescent="0.3">
      <c r="B49" s="164"/>
      <c r="C49" s="164"/>
      <c r="D49" s="78">
        <f>D48+D4</f>
        <v>45</v>
      </c>
      <c r="E49" s="80" t="s">
        <v>111</v>
      </c>
      <c r="F49" s="167" t="s">
        <v>68</v>
      </c>
      <c r="G49" s="167" t="s">
        <v>68</v>
      </c>
      <c r="H49" s="170" t="s">
        <v>55</v>
      </c>
      <c r="I49" s="137"/>
      <c r="K49" s="81"/>
      <c r="L49" s="81"/>
    </row>
    <row r="50" spans="2:12" ht="15.75" customHeight="1" x14ac:dyDescent="0.3">
      <c r="B50" s="164"/>
      <c r="C50" s="164"/>
      <c r="D50" s="78">
        <f>D49+D4</f>
        <v>52</v>
      </c>
      <c r="E50" s="80" t="s">
        <v>86</v>
      </c>
      <c r="F50" s="167"/>
      <c r="G50" s="167" t="s">
        <v>68</v>
      </c>
      <c r="H50" s="170" t="s">
        <v>55</v>
      </c>
      <c r="I50" s="137"/>
      <c r="J50" s="136"/>
      <c r="K50" s="81"/>
      <c r="L50" s="81"/>
    </row>
    <row r="51" spans="2:12" ht="15.6" x14ac:dyDescent="0.3">
      <c r="B51" s="164"/>
      <c r="C51" s="164"/>
      <c r="D51" s="78">
        <f>D50+D4</f>
        <v>59</v>
      </c>
      <c r="E51" s="77" t="s">
        <v>112</v>
      </c>
      <c r="F51" s="132"/>
      <c r="G51" s="167" t="s">
        <v>68</v>
      </c>
      <c r="H51" s="170" t="s">
        <v>55</v>
      </c>
      <c r="I51" s="137"/>
      <c r="K51" s="81"/>
      <c r="L51" s="81"/>
    </row>
    <row r="52" spans="2:12" ht="15.6" x14ac:dyDescent="0.3">
      <c r="B52" s="164"/>
      <c r="C52" s="164"/>
      <c r="D52" s="78">
        <f>D51+D4</f>
        <v>66</v>
      </c>
      <c r="E52" s="77" t="s">
        <v>113</v>
      </c>
      <c r="F52" s="132"/>
      <c r="G52" s="167" t="s">
        <v>68</v>
      </c>
      <c r="H52" s="170" t="s">
        <v>55</v>
      </c>
      <c r="I52" s="136"/>
      <c r="K52" s="81"/>
      <c r="L52" s="81"/>
    </row>
    <row r="53" spans="2:12" ht="15.6" x14ac:dyDescent="0.3">
      <c r="B53" s="164"/>
      <c r="C53" s="164"/>
      <c r="D53" s="164"/>
      <c r="E53" s="164"/>
      <c r="F53" s="31"/>
      <c r="G53" s="31"/>
      <c r="H53" s="170"/>
      <c r="I53" s="164"/>
    </row>
    <row r="54" spans="2:12" ht="15.6" x14ac:dyDescent="0.3">
      <c r="B54" s="164"/>
      <c r="C54" s="164"/>
      <c r="D54" s="140">
        <v>4</v>
      </c>
      <c r="E54" s="140" t="str">
        <f>C10</f>
        <v>ÚO České Budějovice</v>
      </c>
      <c r="F54" s="31"/>
      <c r="G54" s="31"/>
      <c r="H54" s="170"/>
      <c r="I54" s="164"/>
      <c r="J54" s="138"/>
    </row>
    <row r="55" spans="2:12" ht="15.6" x14ac:dyDescent="0.3">
      <c r="B55" s="164"/>
      <c r="C55" s="164"/>
      <c r="D55" s="79" t="s">
        <v>37</v>
      </c>
      <c r="E55" s="79" t="s">
        <v>0</v>
      </c>
      <c r="F55" s="167" t="s">
        <v>50</v>
      </c>
      <c r="G55" s="167" t="s">
        <v>11</v>
      </c>
      <c r="H55" s="134"/>
      <c r="I55" s="137"/>
      <c r="J55" s="138"/>
      <c r="K55" s="129"/>
    </row>
    <row r="56" spans="2:12" ht="15.6" x14ac:dyDescent="0.3">
      <c r="B56" s="164"/>
      <c r="C56" s="164"/>
      <c r="D56" s="140">
        <f>D54</f>
        <v>4</v>
      </c>
      <c r="E56" s="77" t="s">
        <v>92</v>
      </c>
      <c r="F56" s="167" t="s">
        <v>68</v>
      </c>
      <c r="G56" s="167" t="s">
        <v>68</v>
      </c>
      <c r="H56" s="170" t="s">
        <v>55</v>
      </c>
      <c r="I56" s="137"/>
      <c r="K56" s="129"/>
    </row>
    <row r="57" spans="2:12" ht="15.6" x14ac:dyDescent="0.3">
      <c r="B57" s="164"/>
      <c r="C57" s="164"/>
      <c r="D57" s="140">
        <f>D56+D4</f>
        <v>11</v>
      </c>
      <c r="E57" s="77" t="s">
        <v>61</v>
      </c>
      <c r="F57" s="167" t="s">
        <v>68</v>
      </c>
      <c r="G57" s="167" t="s">
        <v>68</v>
      </c>
      <c r="H57" s="170" t="s">
        <v>55</v>
      </c>
      <c r="I57" s="137"/>
      <c r="K57" s="129"/>
    </row>
    <row r="58" spans="2:12" ht="15.6" x14ac:dyDescent="0.3">
      <c r="B58" s="164"/>
      <c r="C58" s="164"/>
      <c r="D58" s="140">
        <f>D57+D4</f>
        <v>18</v>
      </c>
      <c r="E58" s="77" t="s">
        <v>73</v>
      </c>
      <c r="F58" s="167" t="s">
        <v>68</v>
      </c>
      <c r="G58" s="167" t="s">
        <v>68</v>
      </c>
      <c r="H58" s="170" t="s">
        <v>55</v>
      </c>
      <c r="I58" s="137"/>
      <c r="K58" s="129"/>
    </row>
    <row r="59" spans="2:12" ht="15.6" x14ac:dyDescent="0.3">
      <c r="B59" s="164"/>
      <c r="C59" s="164"/>
      <c r="D59" s="140">
        <f>D58+D4</f>
        <v>25</v>
      </c>
      <c r="E59" s="77" t="s">
        <v>62</v>
      </c>
      <c r="F59" s="167" t="s">
        <v>68</v>
      </c>
      <c r="G59" s="167" t="s">
        <v>68</v>
      </c>
      <c r="H59" s="170" t="s">
        <v>55</v>
      </c>
      <c r="I59" s="137"/>
      <c r="K59" s="129"/>
    </row>
    <row r="60" spans="2:12" ht="15.6" x14ac:dyDescent="0.3">
      <c r="B60" s="164"/>
      <c r="C60" s="164"/>
      <c r="D60" s="140">
        <f>D59+D4</f>
        <v>32</v>
      </c>
      <c r="E60" s="77" t="s">
        <v>71</v>
      </c>
      <c r="F60" s="167" t="s">
        <v>68</v>
      </c>
      <c r="G60" s="167" t="s">
        <v>68</v>
      </c>
      <c r="H60" s="170" t="s">
        <v>55</v>
      </c>
      <c r="I60" s="137"/>
      <c r="K60" s="129"/>
    </row>
    <row r="61" spans="2:12" ht="15.6" x14ac:dyDescent="0.3">
      <c r="B61" s="164"/>
      <c r="C61" s="164"/>
      <c r="D61" s="140">
        <f>D60+D4</f>
        <v>39</v>
      </c>
      <c r="E61" s="77" t="s">
        <v>80</v>
      </c>
      <c r="F61" s="167" t="s">
        <v>68</v>
      </c>
      <c r="G61" s="167" t="s">
        <v>68</v>
      </c>
      <c r="H61" s="170" t="s">
        <v>55</v>
      </c>
      <c r="I61" s="137"/>
      <c r="K61" s="129"/>
    </row>
    <row r="62" spans="2:12" ht="15.6" x14ac:dyDescent="0.3">
      <c r="B62" s="164"/>
      <c r="C62" s="164"/>
      <c r="D62" s="140">
        <f>D61+D4</f>
        <v>46</v>
      </c>
      <c r="E62" s="77" t="s">
        <v>93</v>
      </c>
      <c r="F62" s="167" t="s">
        <v>68</v>
      </c>
      <c r="G62" s="167"/>
      <c r="H62" s="170" t="s">
        <v>55</v>
      </c>
      <c r="I62" s="137"/>
      <c r="K62" s="129"/>
    </row>
    <row r="63" spans="2:12" ht="15.6" x14ac:dyDescent="0.3">
      <c r="B63" s="164"/>
      <c r="C63" s="164"/>
      <c r="D63" s="140">
        <f>D62+D4</f>
        <v>53</v>
      </c>
      <c r="E63" s="77" t="s">
        <v>94</v>
      </c>
      <c r="F63" s="167" t="s">
        <v>68</v>
      </c>
      <c r="G63" s="167" t="s">
        <v>68</v>
      </c>
      <c r="H63" s="170" t="s">
        <v>55</v>
      </c>
      <c r="I63" s="137"/>
      <c r="K63" s="129"/>
    </row>
    <row r="64" spans="2:12" ht="15.6" x14ac:dyDescent="0.3">
      <c r="B64" s="164"/>
      <c r="C64" s="164"/>
      <c r="D64" s="140">
        <f>D63+D4</f>
        <v>60</v>
      </c>
      <c r="E64" s="77" t="s">
        <v>95</v>
      </c>
      <c r="F64" s="167"/>
      <c r="G64" s="167" t="s">
        <v>68</v>
      </c>
      <c r="H64" s="170" t="s">
        <v>55</v>
      </c>
      <c r="I64" s="137"/>
      <c r="K64" s="129"/>
    </row>
    <row r="65" spans="2:12" ht="15.6" x14ac:dyDescent="0.3">
      <c r="B65" s="164"/>
      <c r="C65" s="164"/>
      <c r="D65" s="140">
        <f>D64+D4</f>
        <v>67</v>
      </c>
      <c r="E65" s="77"/>
      <c r="F65" s="167"/>
      <c r="G65" s="167"/>
      <c r="H65" s="170" t="s">
        <v>55</v>
      </c>
      <c r="I65" s="164"/>
    </row>
    <row r="66" spans="2:12" ht="15.6" x14ac:dyDescent="0.3">
      <c r="B66" s="164"/>
      <c r="C66" s="164"/>
      <c r="D66" s="164"/>
      <c r="E66" s="164"/>
      <c r="F66" s="31"/>
      <c r="G66" s="31"/>
      <c r="H66" s="170"/>
      <c r="I66" s="164"/>
    </row>
    <row r="67" spans="2:12" ht="15.6" x14ac:dyDescent="0.3">
      <c r="B67" s="164"/>
      <c r="C67" s="164"/>
      <c r="D67" s="140">
        <v>5</v>
      </c>
      <c r="E67" s="140" t="str">
        <f>C11</f>
        <v>ÚO Strakonice</v>
      </c>
      <c r="F67" s="31"/>
      <c r="G67" s="31"/>
      <c r="H67" s="170"/>
      <c r="I67" s="164"/>
      <c r="J67" s="138"/>
    </row>
    <row r="68" spans="2:12" ht="15.6" x14ac:dyDescent="0.3">
      <c r="B68" s="164"/>
      <c r="C68" s="164"/>
      <c r="D68" s="140" t="s">
        <v>37</v>
      </c>
      <c r="E68" s="140" t="s">
        <v>0</v>
      </c>
      <c r="F68" s="167" t="s">
        <v>50</v>
      </c>
      <c r="G68" s="167" t="s">
        <v>11</v>
      </c>
      <c r="H68" s="170"/>
      <c r="I68" s="316"/>
      <c r="J68" s="138"/>
      <c r="K68" s="129"/>
      <c r="L68" s="129"/>
    </row>
    <row r="69" spans="2:12" ht="15.6" x14ac:dyDescent="0.3">
      <c r="B69" s="164"/>
      <c r="C69" s="164"/>
      <c r="D69" s="140">
        <f>D67</f>
        <v>5</v>
      </c>
      <c r="E69" s="77" t="s">
        <v>127</v>
      </c>
      <c r="F69" s="167" t="s">
        <v>68</v>
      </c>
      <c r="G69" s="167" t="s">
        <v>68</v>
      </c>
      <c r="H69" s="170" t="s">
        <v>55</v>
      </c>
      <c r="I69" s="316"/>
      <c r="K69" s="130"/>
      <c r="L69" s="130"/>
    </row>
    <row r="70" spans="2:12" ht="15.6" x14ac:dyDescent="0.3">
      <c r="B70" s="164"/>
      <c r="C70" s="164"/>
      <c r="D70" s="140">
        <f>D69+D4</f>
        <v>12</v>
      </c>
      <c r="E70" s="77" t="s">
        <v>98</v>
      </c>
      <c r="F70" s="167" t="s">
        <v>68</v>
      </c>
      <c r="G70" s="167" t="s">
        <v>68</v>
      </c>
      <c r="H70" s="170" t="s">
        <v>55</v>
      </c>
      <c r="I70" s="128"/>
      <c r="K70" s="129"/>
      <c r="L70" s="129"/>
    </row>
    <row r="71" spans="2:12" ht="15.6" x14ac:dyDescent="0.3">
      <c r="B71" s="164"/>
      <c r="C71" s="164"/>
      <c r="D71" s="140">
        <f>D70+D4</f>
        <v>19</v>
      </c>
      <c r="E71" s="77" t="s">
        <v>74</v>
      </c>
      <c r="F71" s="167" t="s">
        <v>68</v>
      </c>
      <c r="G71" s="167" t="s">
        <v>68</v>
      </c>
      <c r="H71" s="170" t="s">
        <v>55</v>
      </c>
      <c r="I71" s="128"/>
      <c r="K71" s="129"/>
      <c r="L71" s="129"/>
    </row>
    <row r="72" spans="2:12" ht="15.6" x14ac:dyDescent="0.3">
      <c r="B72" s="164"/>
      <c r="C72" s="164"/>
      <c r="D72" s="140">
        <f>D71+D4</f>
        <v>26</v>
      </c>
      <c r="E72" s="77" t="s">
        <v>83</v>
      </c>
      <c r="F72" s="167" t="s">
        <v>68</v>
      </c>
      <c r="G72" s="167" t="s">
        <v>68</v>
      </c>
      <c r="H72" s="170" t="s">
        <v>55</v>
      </c>
      <c r="I72" s="128"/>
      <c r="K72" s="129"/>
      <c r="L72" s="129"/>
    </row>
    <row r="73" spans="2:12" ht="15.6" x14ac:dyDescent="0.3">
      <c r="B73" s="164"/>
      <c r="C73" s="164"/>
      <c r="D73" s="140">
        <f>D72+D4</f>
        <v>33</v>
      </c>
      <c r="E73" s="77" t="s">
        <v>52</v>
      </c>
      <c r="F73" s="167" t="s">
        <v>68</v>
      </c>
      <c r="G73" s="167" t="s">
        <v>68</v>
      </c>
      <c r="H73" s="170" t="s">
        <v>55</v>
      </c>
      <c r="I73" s="128"/>
      <c r="K73" s="129"/>
      <c r="L73" s="129"/>
    </row>
    <row r="74" spans="2:12" ht="15.6" x14ac:dyDescent="0.3">
      <c r="B74" s="164"/>
      <c r="C74" s="164"/>
      <c r="D74" s="140">
        <f>D73+D4</f>
        <v>40</v>
      </c>
      <c r="E74" s="77" t="s">
        <v>51</v>
      </c>
      <c r="F74" s="167" t="s">
        <v>68</v>
      </c>
      <c r="G74" s="167" t="s">
        <v>68</v>
      </c>
      <c r="H74" s="170" t="s">
        <v>55</v>
      </c>
      <c r="I74" s="128"/>
      <c r="K74" s="129"/>
      <c r="L74" s="129"/>
    </row>
    <row r="75" spans="2:12" ht="15.6" x14ac:dyDescent="0.3">
      <c r="B75" s="164"/>
      <c r="C75" s="164"/>
      <c r="D75" s="140">
        <f>D74+D4</f>
        <v>47</v>
      </c>
      <c r="E75" s="77" t="s">
        <v>114</v>
      </c>
      <c r="F75" s="167" t="s">
        <v>68</v>
      </c>
      <c r="G75" s="167" t="s">
        <v>68</v>
      </c>
      <c r="H75" s="170" t="s">
        <v>55</v>
      </c>
      <c r="I75" s="128"/>
      <c r="K75" s="129"/>
      <c r="L75" s="129"/>
    </row>
    <row r="76" spans="2:12" ht="15.6" x14ac:dyDescent="0.3">
      <c r="B76" s="164"/>
      <c r="C76" s="164"/>
      <c r="D76" s="140">
        <f>D75+D4</f>
        <v>54</v>
      </c>
      <c r="E76" s="77" t="s">
        <v>115</v>
      </c>
      <c r="F76" s="167" t="s">
        <v>68</v>
      </c>
      <c r="G76" s="167"/>
      <c r="H76" s="170" t="s">
        <v>55</v>
      </c>
      <c r="I76" s="128"/>
      <c r="K76" s="129"/>
      <c r="L76" s="129"/>
    </row>
    <row r="77" spans="2:12" ht="15.6" x14ac:dyDescent="0.3">
      <c r="B77" s="164"/>
      <c r="C77" s="164"/>
      <c r="D77" s="140">
        <f>D76+D4</f>
        <v>61</v>
      </c>
      <c r="E77" s="77" t="s">
        <v>69</v>
      </c>
      <c r="F77" s="167" t="s">
        <v>68</v>
      </c>
      <c r="G77" s="167"/>
      <c r="H77" s="170" t="s">
        <v>55</v>
      </c>
      <c r="I77" s="128"/>
      <c r="K77" s="129"/>
      <c r="L77" s="129"/>
    </row>
    <row r="78" spans="2:12" ht="15.6" x14ac:dyDescent="0.3">
      <c r="B78" s="164"/>
      <c r="C78" s="164"/>
      <c r="D78" s="140">
        <f>D77+D4</f>
        <v>68</v>
      </c>
      <c r="E78" s="77" t="s">
        <v>72</v>
      </c>
      <c r="F78" s="167" t="s">
        <v>68</v>
      </c>
      <c r="G78" s="167"/>
      <c r="H78" s="170" t="s">
        <v>55</v>
      </c>
      <c r="I78" s="128"/>
      <c r="K78" s="129"/>
      <c r="L78" s="129"/>
    </row>
    <row r="79" spans="2:12" ht="15.6" x14ac:dyDescent="0.3">
      <c r="B79" s="164"/>
      <c r="C79" s="164"/>
      <c r="D79" s="164"/>
      <c r="E79" s="164"/>
      <c r="F79" s="31"/>
      <c r="G79" s="31"/>
      <c r="H79" s="170"/>
      <c r="I79" s="128"/>
      <c r="K79" s="129"/>
      <c r="L79" s="129"/>
    </row>
    <row r="80" spans="2:12" ht="15.6" x14ac:dyDescent="0.3">
      <c r="B80" s="164"/>
      <c r="C80" s="164"/>
      <c r="D80" s="140">
        <v>6</v>
      </c>
      <c r="E80" s="140" t="str">
        <f>C12</f>
        <v>ÚO Jindřichův Hradec</v>
      </c>
      <c r="F80" s="31"/>
      <c r="G80" s="31"/>
      <c r="H80" s="170"/>
      <c r="I80" s="164"/>
      <c r="J80" s="138"/>
    </row>
    <row r="81" spans="2:10" ht="15.6" x14ac:dyDescent="0.3">
      <c r="B81" s="164"/>
      <c r="C81" s="164"/>
      <c r="D81" s="140" t="s">
        <v>37</v>
      </c>
      <c r="E81" s="140" t="s">
        <v>0</v>
      </c>
      <c r="F81" s="167" t="s">
        <v>50</v>
      </c>
      <c r="G81" s="167" t="s">
        <v>11</v>
      </c>
      <c r="H81" s="170"/>
      <c r="I81" s="164"/>
      <c r="J81" s="138"/>
    </row>
    <row r="82" spans="2:10" ht="15.6" x14ac:dyDescent="0.3">
      <c r="B82" s="164"/>
      <c r="C82" s="164"/>
      <c r="D82" s="140">
        <f>D80</f>
        <v>6</v>
      </c>
      <c r="E82" s="77" t="s">
        <v>75</v>
      </c>
      <c r="F82" s="167" t="s">
        <v>68</v>
      </c>
      <c r="G82" s="167" t="s">
        <v>68</v>
      </c>
      <c r="H82" s="170" t="s">
        <v>55</v>
      </c>
      <c r="I82" s="164"/>
    </row>
    <row r="83" spans="2:10" ht="15.6" x14ac:dyDescent="0.3">
      <c r="B83" s="164"/>
      <c r="C83" s="164"/>
      <c r="D83" s="140">
        <f>D82+D4</f>
        <v>13</v>
      </c>
      <c r="E83" s="77" t="s">
        <v>77</v>
      </c>
      <c r="F83" s="167" t="s">
        <v>68</v>
      </c>
      <c r="G83" s="167"/>
      <c r="H83" s="170" t="s">
        <v>55</v>
      </c>
      <c r="I83" s="164"/>
    </row>
    <row r="84" spans="2:10" ht="15.6" x14ac:dyDescent="0.3">
      <c r="B84" s="164"/>
      <c r="C84" s="164"/>
      <c r="D84" s="140">
        <f>D83+D4</f>
        <v>20</v>
      </c>
      <c r="E84" s="77" t="s">
        <v>76</v>
      </c>
      <c r="F84" s="167" t="s">
        <v>68</v>
      </c>
      <c r="G84" s="167" t="s">
        <v>68</v>
      </c>
      <c r="H84" s="170" t="s">
        <v>55</v>
      </c>
      <c r="I84" s="164"/>
    </row>
    <row r="85" spans="2:10" ht="15.6" x14ac:dyDescent="0.3">
      <c r="B85" s="164"/>
      <c r="C85" s="164"/>
      <c r="D85" s="140">
        <f>D84+D4</f>
        <v>27</v>
      </c>
      <c r="E85" s="77" t="s">
        <v>81</v>
      </c>
      <c r="F85" s="167" t="s">
        <v>68</v>
      </c>
      <c r="G85" s="167" t="s">
        <v>68</v>
      </c>
      <c r="H85" s="170" t="s">
        <v>55</v>
      </c>
      <c r="I85" s="164"/>
    </row>
    <row r="86" spans="2:10" ht="15.6" x14ac:dyDescent="0.3">
      <c r="B86" s="164"/>
      <c r="C86" s="164"/>
      <c r="D86" s="140">
        <f>D85+D4</f>
        <v>34</v>
      </c>
      <c r="E86" s="77" t="s">
        <v>79</v>
      </c>
      <c r="F86" s="167" t="s">
        <v>68</v>
      </c>
      <c r="G86" s="167" t="s">
        <v>68</v>
      </c>
      <c r="H86" s="170" t="s">
        <v>55</v>
      </c>
      <c r="I86" s="164"/>
    </row>
    <row r="87" spans="2:10" ht="15.6" x14ac:dyDescent="0.3">
      <c r="B87" s="164"/>
      <c r="C87" s="164"/>
      <c r="D87" s="140">
        <f>D86+D4</f>
        <v>41</v>
      </c>
      <c r="E87" s="77" t="s">
        <v>96</v>
      </c>
      <c r="F87" s="167" t="s">
        <v>68</v>
      </c>
      <c r="G87" s="167" t="s">
        <v>68</v>
      </c>
      <c r="H87" s="170" t="s">
        <v>55</v>
      </c>
      <c r="I87" s="164"/>
    </row>
    <row r="88" spans="2:10" ht="15.6" x14ac:dyDescent="0.3">
      <c r="B88" s="164"/>
      <c r="C88" s="164"/>
      <c r="D88" s="140">
        <f>D87+D4</f>
        <v>48</v>
      </c>
      <c r="E88" s="77" t="s">
        <v>78</v>
      </c>
      <c r="F88" s="167" t="s">
        <v>68</v>
      </c>
      <c r="G88" s="167" t="s">
        <v>68</v>
      </c>
      <c r="H88" s="170" t="s">
        <v>55</v>
      </c>
      <c r="I88" s="164"/>
    </row>
    <row r="89" spans="2:10" ht="15.6" x14ac:dyDescent="0.3">
      <c r="B89" s="164"/>
      <c r="C89" s="164"/>
      <c r="D89" s="140">
        <f>D88+D4</f>
        <v>55</v>
      </c>
      <c r="E89" s="77" t="s">
        <v>97</v>
      </c>
      <c r="F89" s="167" t="s">
        <v>68</v>
      </c>
      <c r="G89" s="167" t="s">
        <v>68</v>
      </c>
      <c r="H89" s="170" t="s">
        <v>55</v>
      </c>
      <c r="I89" s="164"/>
    </row>
    <row r="90" spans="2:10" ht="15.6" x14ac:dyDescent="0.3">
      <c r="B90" s="164"/>
      <c r="C90" s="164"/>
      <c r="D90" s="140">
        <f>D89+D4</f>
        <v>62</v>
      </c>
      <c r="E90" s="77" t="s">
        <v>126</v>
      </c>
      <c r="F90" s="167" t="s">
        <v>68</v>
      </c>
      <c r="G90" s="167" t="s">
        <v>68</v>
      </c>
      <c r="H90" s="170" t="s">
        <v>55</v>
      </c>
      <c r="I90" s="164"/>
    </row>
    <row r="91" spans="2:10" ht="15.6" x14ac:dyDescent="0.3">
      <c r="B91" s="164"/>
      <c r="C91" s="164"/>
      <c r="D91" s="140">
        <f>D90+D4</f>
        <v>69</v>
      </c>
      <c r="E91" s="77"/>
      <c r="F91" s="167"/>
      <c r="G91" s="167"/>
      <c r="H91" s="170" t="s">
        <v>55</v>
      </c>
      <c r="I91" s="164"/>
    </row>
    <row r="92" spans="2:10" ht="15.6" x14ac:dyDescent="0.3">
      <c r="B92" s="164"/>
      <c r="C92" s="164"/>
      <c r="D92" s="164"/>
      <c r="E92" s="164"/>
      <c r="F92" s="31"/>
      <c r="G92" s="31"/>
      <c r="H92" s="170"/>
      <c r="I92" s="164"/>
    </row>
    <row r="93" spans="2:10" ht="15.6" x14ac:dyDescent="0.3">
      <c r="B93" s="164"/>
      <c r="C93" s="164"/>
      <c r="D93" s="140">
        <v>7</v>
      </c>
      <c r="E93" s="140" t="str">
        <f>C13</f>
        <v>ÚO Prachatice</v>
      </c>
      <c r="F93" s="31"/>
      <c r="G93" s="31"/>
      <c r="H93" s="170"/>
      <c r="I93" s="164"/>
      <c r="J93" s="138"/>
    </row>
    <row r="94" spans="2:10" ht="15.6" x14ac:dyDescent="0.3">
      <c r="B94" s="164"/>
      <c r="C94" s="164"/>
      <c r="D94" s="140" t="s">
        <v>37</v>
      </c>
      <c r="E94" s="140" t="s">
        <v>0</v>
      </c>
      <c r="F94" s="167" t="s">
        <v>50</v>
      </c>
      <c r="G94" s="167" t="s">
        <v>11</v>
      </c>
      <c r="H94" s="170"/>
      <c r="I94" s="164"/>
      <c r="J94" s="138"/>
    </row>
    <row r="95" spans="2:10" ht="15.6" x14ac:dyDescent="0.3">
      <c r="B95" s="164"/>
      <c r="C95" s="164"/>
      <c r="D95" s="140">
        <f>D93</f>
        <v>7</v>
      </c>
      <c r="E95" s="80" t="s">
        <v>54</v>
      </c>
      <c r="F95" s="167" t="s">
        <v>68</v>
      </c>
      <c r="G95" s="167" t="s">
        <v>68</v>
      </c>
      <c r="H95" s="170" t="s">
        <v>55</v>
      </c>
      <c r="I95" s="164"/>
    </row>
    <row r="96" spans="2:10" ht="15.6" x14ac:dyDescent="0.3">
      <c r="B96" s="164"/>
      <c r="C96" s="164"/>
      <c r="D96" s="140">
        <f>D95+D4</f>
        <v>14</v>
      </c>
      <c r="E96" s="80" t="s">
        <v>99</v>
      </c>
      <c r="F96" s="167" t="s">
        <v>68</v>
      </c>
      <c r="G96" s="167" t="s">
        <v>68</v>
      </c>
      <c r="H96" s="170" t="s">
        <v>55</v>
      </c>
      <c r="I96" s="164"/>
    </row>
    <row r="97" spans="2:9" ht="15.6" x14ac:dyDescent="0.3">
      <c r="B97" s="164"/>
      <c r="C97" s="164"/>
      <c r="D97" s="140">
        <f>D96+D4</f>
        <v>21</v>
      </c>
      <c r="E97" s="80" t="s">
        <v>100</v>
      </c>
      <c r="F97" s="167" t="s">
        <v>68</v>
      </c>
      <c r="G97" s="167" t="s">
        <v>68</v>
      </c>
      <c r="H97" s="170" t="s">
        <v>55</v>
      </c>
      <c r="I97" s="164"/>
    </row>
    <row r="98" spans="2:9" ht="15.6" x14ac:dyDescent="0.3">
      <c r="B98" s="164"/>
      <c r="C98" s="164"/>
      <c r="D98" s="140">
        <f>D97+D4</f>
        <v>28</v>
      </c>
      <c r="E98" s="80" t="s">
        <v>101</v>
      </c>
      <c r="F98" s="167" t="s">
        <v>68</v>
      </c>
      <c r="G98" s="167" t="s">
        <v>68</v>
      </c>
      <c r="H98" s="170" t="s">
        <v>55</v>
      </c>
      <c r="I98" s="164"/>
    </row>
    <row r="99" spans="2:9" ht="15.6" x14ac:dyDescent="0.3">
      <c r="B99" s="164"/>
      <c r="C99" s="164"/>
      <c r="D99" s="140">
        <f>D98+D4</f>
        <v>35</v>
      </c>
      <c r="E99" s="80" t="s">
        <v>102</v>
      </c>
      <c r="F99" s="167" t="s">
        <v>68</v>
      </c>
      <c r="G99" s="167" t="s">
        <v>68</v>
      </c>
      <c r="H99" s="170" t="s">
        <v>55</v>
      </c>
      <c r="I99" s="164"/>
    </row>
    <row r="100" spans="2:9" ht="15.6" x14ac:dyDescent="0.3">
      <c r="B100" s="164"/>
      <c r="C100" s="164"/>
      <c r="D100" s="140">
        <f>D99+D4</f>
        <v>42</v>
      </c>
      <c r="E100" s="80" t="s">
        <v>103</v>
      </c>
      <c r="F100" s="167"/>
      <c r="G100" s="167" t="s">
        <v>68</v>
      </c>
      <c r="H100" s="170" t="s">
        <v>55</v>
      </c>
      <c r="I100" s="164"/>
    </row>
    <row r="101" spans="2:9" ht="15.6" x14ac:dyDescent="0.3">
      <c r="B101" s="164"/>
      <c r="C101" s="164"/>
      <c r="D101" s="140">
        <f>D100+D4</f>
        <v>49</v>
      </c>
      <c r="E101" s="80" t="s">
        <v>104</v>
      </c>
      <c r="F101" s="167" t="s">
        <v>68</v>
      </c>
      <c r="G101" s="167" t="s">
        <v>68</v>
      </c>
      <c r="H101" s="170" t="s">
        <v>55</v>
      </c>
      <c r="I101" s="164"/>
    </row>
    <row r="102" spans="2:9" ht="15.6" x14ac:dyDescent="0.3">
      <c r="B102" s="164"/>
      <c r="C102" s="164"/>
      <c r="D102" s="140">
        <f>D101+D4</f>
        <v>56</v>
      </c>
      <c r="E102" s="77" t="s">
        <v>53</v>
      </c>
      <c r="F102" s="167" t="s">
        <v>68</v>
      </c>
      <c r="G102" s="167"/>
      <c r="H102" s="170" t="s">
        <v>55</v>
      </c>
      <c r="I102" s="164"/>
    </row>
    <row r="103" spans="2:9" ht="15.6" x14ac:dyDescent="0.3">
      <c r="B103" s="164"/>
      <c r="C103" s="164"/>
      <c r="D103" s="140">
        <f>D102+D4</f>
        <v>63</v>
      </c>
      <c r="E103" s="77" t="s">
        <v>105</v>
      </c>
      <c r="F103" s="167"/>
      <c r="G103" s="167" t="s">
        <v>68</v>
      </c>
      <c r="H103" s="170" t="s">
        <v>55</v>
      </c>
      <c r="I103" s="164"/>
    </row>
    <row r="104" spans="2:9" ht="15.6" x14ac:dyDescent="0.3">
      <c r="B104" s="164"/>
      <c r="C104" s="164"/>
      <c r="D104" s="140">
        <f>D103+D4</f>
        <v>70</v>
      </c>
      <c r="E104" s="77" t="s">
        <v>106</v>
      </c>
      <c r="F104" s="167" t="s">
        <v>68</v>
      </c>
      <c r="G104" s="167"/>
      <c r="H104" s="170" t="s">
        <v>55</v>
      </c>
      <c r="I104" s="164"/>
    </row>
    <row r="105" spans="2:9" ht="15.6" x14ac:dyDescent="0.3">
      <c r="B105" s="164"/>
      <c r="C105" s="164"/>
      <c r="D105" s="164"/>
      <c r="E105" s="164"/>
      <c r="F105" s="31"/>
      <c r="G105" s="31"/>
      <c r="H105" s="164"/>
      <c r="I105" s="164"/>
    </row>
    <row r="106" spans="2:9" ht="15.6" x14ac:dyDescent="0.25">
      <c r="D106" s="135"/>
      <c r="E106" s="135"/>
    </row>
    <row r="107" spans="2:9" ht="15.6" x14ac:dyDescent="0.25">
      <c r="D107" s="135"/>
      <c r="E107" s="135"/>
    </row>
    <row r="108" spans="2:9" ht="15.6" x14ac:dyDescent="0.3">
      <c r="D108" s="135"/>
      <c r="E108" s="136"/>
    </row>
    <row r="109" spans="2:9" ht="15.6" x14ac:dyDescent="0.3">
      <c r="D109" s="135"/>
      <c r="E109" s="136"/>
    </row>
    <row r="110" spans="2:9" ht="15.6" x14ac:dyDescent="0.3">
      <c r="D110" s="135"/>
      <c r="E110" s="136"/>
    </row>
    <row r="111" spans="2:9" ht="15.6" x14ac:dyDescent="0.3">
      <c r="D111" s="135"/>
      <c r="E111" s="136"/>
    </row>
    <row r="112" spans="2:9" ht="15.6" x14ac:dyDescent="0.3">
      <c r="D112" s="135"/>
      <c r="E112" s="136"/>
    </row>
    <row r="113" spans="4:5" ht="15.6" x14ac:dyDescent="0.3">
      <c r="D113" s="135"/>
      <c r="E113" s="136"/>
    </row>
    <row r="114" spans="4:5" ht="15.6" x14ac:dyDescent="0.3">
      <c r="D114" s="135"/>
      <c r="E114" s="136"/>
    </row>
    <row r="115" spans="4:5" ht="15.6" x14ac:dyDescent="0.3">
      <c r="D115" s="135"/>
      <c r="E115" s="136"/>
    </row>
    <row r="116" spans="4:5" ht="15.6" x14ac:dyDescent="0.3">
      <c r="D116" s="135"/>
      <c r="E116" s="136"/>
    </row>
    <row r="117" spans="4:5" ht="15.6" x14ac:dyDescent="0.3">
      <c r="D117" s="135"/>
      <c r="E117" s="136"/>
    </row>
    <row r="118" spans="4:5" x14ac:dyDescent="0.25">
      <c r="D118" s="81"/>
      <c r="E118" s="81"/>
    </row>
    <row r="119" spans="4:5" ht="15.6" x14ac:dyDescent="0.25">
      <c r="D119" s="135"/>
      <c r="E119" s="135"/>
    </row>
    <row r="120" spans="4:5" ht="15.6" x14ac:dyDescent="0.25">
      <c r="D120" s="135"/>
      <c r="E120" s="135"/>
    </row>
    <row r="121" spans="4:5" ht="15.6" x14ac:dyDescent="0.3">
      <c r="D121" s="135"/>
      <c r="E121" s="136"/>
    </row>
    <row r="122" spans="4:5" ht="15.6" x14ac:dyDescent="0.3">
      <c r="D122" s="135"/>
      <c r="E122" s="136"/>
    </row>
    <row r="123" spans="4:5" ht="15.6" x14ac:dyDescent="0.3">
      <c r="D123" s="135"/>
      <c r="E123" s="136"/>
    </row>
    <row r="124" spans="4:5" ht="15.6" x14ac:dyDescent="0.3">
      <c r="D124" s="135"/>
      <c r="E124" s="136"/>
    </row>
    <row r="125" spans="4:5" ht="15.6" x14ac:dyDescent="0.3">
      <c r="D125" s="135"/>
      <c r="E125" s="136"/>
    </row>
    <row r="126" spans="4:5" ht="15.6" x14ac:dyDescent="0.3">
      <c r="D126" s="135"/>
      <c r="E126" s="136"/>
    </row>
    <row r="127" spans="4:5" ht="15.6" x14ac:dyDescent="0.3">
      <c r="D127" s="135"/>
      <c r="E127" s="136"/>
    </row>
    <row r="128" spans="4:5" ht="15.6" x14ac:dyDescent="0.3">
      <c r="D128" s="135"/>
      <c r="E128" s="136"/>
    </row>
    <row r="129" spans="4:5" ht="15.6" x14ac:dyDescent="0.3">
      <c r="D129" s="135"/>
      <c r="E129" s="136"/>
    </row>
    <row r="130" spans="4:5" ht="15.6" x14ac:dyDescent="0.3">
      <c r="D130" s="135"/>
      <c r="E130" s="136"/>
    </row>
    <row r="131" spans="4:5" x14ac:dyDescent="0.25">
      <c r="D131" s="81"/>
      <c r="E131" s="81"/>
    </row>
    <row r="132" spans="4:5" ht="15.6" x14ac:dyDescent="0.25">
      <c r="D132" s="135"/>
      <c r="E132" s="135"/>
    </row>
    <row r="133" spans="4:5" ht="15.6" x14ac:dyDescent="0.25">
      <c r="D133" s="135"/>
      <c r="E133" s="135"/>
    </row>
    <row r="134" spans="4:5" ht="15.6" x14ac:dyDescent="0.3">
      <c r="D134" s="135"/>
      <c r="E134" s="136"/>
    </row>
    <row r="135" spans="4:5" ht="15.6" x14ac:dyDescent="0.3">
      <c r="D135" s="135"/>
      <c r="E135" s="136"/>
    </row>
    <row r="136" spans="4:5" ht="15.6" x14ac:dyDescent="0.3">
      <c r="D136" s="135"/>
      <c r="E136" s="136"/>
    </row>
    <row r="137" spans="4:5" ht="15.6" x14ac:dyDescent="0.3">
      <c r="D137" s="135"/>
      <c r="E137" s="136"/>
    </row>
    <row r="138" spans="4:5" ht="15.6" x14ac:dyDescent="0.3">
      <c r="D138" s="135"/>
      <c r="E138" s="136"/>
    </row>
    <row r="139" spans="4:5" ht="15.6" x14ac:dyDescent="0.3">
      <c r="D139" s="135"/>
      <c r="E139" s="136"/>
    </row>
    <row r="140" spans="4:5" ht="15.6" x14ac:dyDescent="0.3">
      <c r="D140" s="135"/>
      <c r="E140" s="136"/>
    </row>
    <row r="141" spans="4:5" ht="15.6" x14ac:dyDescent="0.3">
      <c r="D141" s="135"/>
      <c r="E141" s="136"/>
    </row>
    <row r="142" spans="4:5" ht="15.6" x14ac:dyDescent="0.3">
      <c r="D142" s="135"/>
      <c r="E142" s="136"/>
    </row>
    <row r="143" spans="4:5" ht="15.6" x14ac:dyDescent="0.3">
      <c r="D143" s="135"/>
      <c r="E143" s="136"/>
    </row>
  </sheetData>
  <mergeCells count="2">
    <mergeCell ref="B6:C6"/>
    <mergeCell ref="I68:I69"/>
  </mergeCells>
  <printOptions horizontalCentered="1" verticalCentered="1"/>
  <pageMargins left="0.23622047244094491" right="0.23622047244094491" top="0.74803149606299213" bottom="0.74803149606299213" header="0.31496062992125984" footer="0.31496062992125984"/>
  <pageSetup paperSize="9" scale="4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07"/>
  <sheetViews>
    <sheetView view="pageBreakPreview" topLeftCell="A23" zoomScaleNormal="100" zoomScaleSheetLayoutView="100" workbookViewId="0">
      <selection activeCell="I34" sqref="I34"/>
    </sheetView>
  </sheetViews>
  <sheetFormatPr defaultColWidth="9.109375" defaultRowHeight="15.6" x14ac:dyDescent="0.3"/>
  <cols>
    <col min="1" max="1" width="10" style="31" customWidth="1"/>
    <col min="2" max="2" width="7.88671875" style="23" customWidth="1"/>
    <col min="3" max="3" width="6" style="23" customWidth="1"/>
    <col min="4" max="4" width="32.33203125" style="23" customWidth="1"/>
    <col min="5" max="5" width="26.5546875" style="76" customWidth="1"/>
    <col min="6" max="8" width="9.109375" style="31"/>
    <col min="9" max="9" width="20.5546875" style="31" customWidth="1"/>
    <col min="10" max="16384" width="9.109375" style="31"/>
  </cols>
  <sheetData>
    <row r="1" spans="1:10" ht="16.5" customHeight="1" x14ac:dyDescent="0.25">
      <c r="A1" s="321" t="s">
        <v>15</v>
      </c>
      <c r="B1" s="322"/>
      <c r="C1" s="322"/>
      <c r="D1" s="322"/>
      <c r="E1" s="323"/>
      <c r="F1" s="321" t="s">
        <v>18</v>
      </c>
      <c r="G1" s="322"/>
      <c r="H1" s="322"/>
      <c r="I1" s="322"/>
      <c r="J1" s="323"/>
    </row>
    <row r="2" spans="1:10" ht="16.5" customHeight="1" thickBot="1" x14ac:dyDescent="0.3">
      <c r="A2" s="324"/>
      <c r="B2" s="325"/>
      <c r="C2" s="325"/>
      <c r="D2" s="325"/>
      <c r="E2" s="326"/>
      <c r="F2" s="324"/>
      <c r="G2" s="325"/>
      <c r="H2" s="325"/>
      <c r="I2" s="325"/>
      <c r="J2" s="326"/>
    </row>
    <row r="3" spans="1:10" ht="48" customHeight="1" thickBot="1" x14ac:dyDescent="0.3">
      <c r="A3" s="118" t="s">
        <v>14</v>
      </c>
      <c r="B3" s="123" t="s">
        <v>13</v>
      </c>
      <c r="C3" s="125" t="s">
        <v>10</v>
      </c>
      <c r="D3" s="125" t="s">
        <v>0</v>
      </c>
      <c r="E3" s="239" t="s">
        <v>2</v>
      </c>
      <c r="F3" s="28" t="s">
        <v>14</v>
      </c>
      <c r="G3" s="29" t="s">
        <v>13</v>
      </c>
      <c r="H3" s="30" t="s">
        <v>10</v>
      </c>
      <c r="I3" s="30" t="s">
        <v>2</v>
      </c>
      <c r="J3" s="30" t="s">
        <v>19</v>
      </c>
    </row>
    <row r="4" spans="1:10" ht="16.5" customHeight="1" x14ac:dyDescent="0.3">
      <c r="A4" s="327">
        <v>1</v>
      </c>
      <c r="B4" s="67">
        <v>1</v>
      </c>
      <c r="C4" s="67">
        <v>1</v>
      </c>
      <c r="D4" s="141" t="str">
        <f>IF(přihlášky!$F$17="X",přihlášky!$E$17,přihlášky!H17)</f>
        <v>Čížek David</v>
      </c>
      <c r="E4" s="99" t="str">
        <f>přihlášky!C7</f>
        <v>ÚO Český Krumlov</v>
      </c>
      <c r="F4" s="319">
        <v>1</v>
      </c>
      <c r="G4" s="17">
        <v>1</v>
      </c>
      <c r="H4" s="17">
        <v>1</v>
      </c>
      <c r="I4" s="114" t="str">
        <f>přihlášky!C7</f>
        <v>ÚO Český Krumlov</v>
      </c>
      <c r="J4" s="24"/>
    </row>
    <row r="5" spans="1:10" ht="16.5" customHeight="1" thickBot="1" x14ac:dyDescent="0.35">
      <c r="A5" s="328"/>
      <c r="B5" s="68">
        <v>2</v>
      </c>
      <c r="C5" s="68">
        <v>2</v>
      </c>
      <c r="D5" s="142" t="str">
        <f>IF(přihlášky!$F$30="X",přihlášky!$E$30,přihlášky!$H$30)</f>
        <v>Novák Tomáš</v>
      </c>
      <c r="E5" s="100" t="str">
        <f>přihlášky!C8</f>
        <v>ÚO Tábor</v>
      </c>
      <c r="F5" s="320"/>
      <c r="G5" s="19">
        <v>2</v>
      </c>
      <c r="H5" s="19">
        <v>2</v>
      </c>
      <c r="I5" s="233" t="str">
        <f>přihlášky!C8</f>
        <v>ÚO Tábor</v>
      </c>
      <c r="J5" s="27"/>
    </row>
    <row r="6" spans="1:10" ht="16.5" customHeight="1" x14ac:dyDescent="0.3">
      <c r="A6" s="327">
        <v>2</v>
      </c>
      <c r="B6" s="67">
        <v>1</v>
      </c>
      <c r="C6" s="67">
        <v>3</v>
      </c>
      <c r="D6" s="141" t="str">
        <f>IF(přihlášky!$F$43="X",přihlášky!$E$43,přihlášky!$H$43)</f>
        <v>Šourek Petr</v>
      </c>
      <c r="E6" s="99" t="str">
        <f>přihlášky!C9</f>
        <v>ÚO Písek</v>
      </c>
      <c r="F6" s="317">
        <f>1+F4</f>
        <v>2</v>
      </c>
      <c r="G6" s="231">
        <v>1</v>
      </c>
      <c r="H6" s="231">
        <v>3</v>
      </c>
      <c r="I6" s="116" t="str">
        <f>přihlášky!C9</f>
        <v>ÚO Písek</v>
      </c>
      <c r="J6" s="232"/>
    </row>
    <row r="7" spans="1:10" ht="16.5" customHeight="1" thickBot="1" x14ac:dyDescent="0.35">
      <c r="A7" s="328"/>
      <c r="B7" s="68">
        <v>2</v>
      </c>
      <c r="C7" s="68">
        <v>4</v>
      </c>
      <c r="D7" s="142" t="str">
        <f>IF(přihlášky!$F$56="X",přihlášky!$E$56,přihlášky!$H$56)</f>
        <v>Hasík Juraj</v>
      </c>
      <c r="E7" s="100" t="str">
        <f>přihlášky!C10</f>
        <v>ÚO České Budějovice</v>
      </c>
      <c r="F7" s="318"/>
      <c r="G7" s="234">
        <v>2</v>
      </c>
      <c r="H7" s="234">
        <v>4</v>
      </c>
      <c r="I7" s="235" t="str">
        <f>přihlášky!C10</f>
        <v>ÚO České Budějovice</v>
      </c>
      <c r="J7" s="236"/>
    </row>
    <row r="8" spans="1:10" ht="16.5" customHeight="1" x14ac:dyDescent="0.3">
      <c r="A8" s="327">
        <v>3</v>
      </c>
      <c r="B8" s="67">
        <v>1</v>
      </c>
      <c r="C8" s="67">
        <v>5</v>
      </c>
      <c r="D8" s="141" t="str">
        <f>IF(přihlášky!$F$69="X",přihlášky!$E$69,přihlášky!$H$69)</f>
        <v>Krupka Luboš</v>
      </c>
      <c r="E8" s="99" t="str">
        <f>přihlášky!C11</f>
        <v>ÚO Strakonice</v>
      </c>
      <c r="F8" s="319">
        <f>1+F6</f>
        <v>3</v>
      </c>
      <c r="G8" s="17">
        <v>1</v>
      </c>
      <c r="H8" s="17">
        <v>5</v>
      </c>
      <c r="I8" s="237" t="str">
        <f>přihlášky!C11</f>
        <v>ÚO Strakonice</v>
      </c>
      <c r="J8" s="24"/>
    </row>
    <row r="9" spans="1:10" ht="16.5" customHeight="1" thickBot="1" x14ac:dyDescent="0.35">
      <c r="A9" s="328"/>
      <c r="B9" s="68">
        <v>2</v>
      </c>
      <c r="C9" s="68">
        <v>6</v>
      </c>
      <c r="D9" s="142" t="str">
        <f>IF(přihlášky!$F$82="X",přihlášky!$E$82,přihlášky!$H$82)</f>
        <v>Šmíd Stanislav</v>
      </c>
      <c r="E9" s="100" t="str">
        <f>přihlášky!C12</f>
        <v>ÚO Jindřichův Hradec</v>
      </c>
      <c r="F9" s="320"/>
      <c r="G9" s="19">
        <v>2</v>
      </c>
      <c r="H9" s="19">
        <v>6</v>
      </c>
      <c r="I9" s="233" t="str">
        <f>přihlášky!C12</f>
        <v>ÚO Jindřichův Hradec</v>
      </c>
      <c r="J9" s="27"/>
    </row>
    <row r="10" spans="1:10" ht="16.5" customHeight="1" x14ac:dyDescent="0.3">
      <c r="A10" s="327">
        <v>4</v>
      </c>
      <c r="B10" s="67">
        <v>1</v>
      </c>
      <c r="C10" s="67">
        <v>7</v>
      </c>
      <c r="D10" s="141" t="str">
        <f>IF(přihlášky!$F$95="X",přihlášky!$E$95,přihlášky!$H$95)</f>
        <v>Cais Martin</v>
      </c>
      <c r="E10" s="99" t="str">
        <f>přihlášky!C13</f>
        <v>ÚO Prachatice</v>
      </c>
      <c r="F10" s="317">
        <f>1+F8</f>
        <v>4</v>
      </c>
      <c r="G10" s="231">
        <v>1</v>
      </c>
      <c r="H10" s="231">
        <v>7</v>
      </c>
      <c r="I10" s="116" t="str">
        <f>přihlášky!C13</f>
        <v>ÚO Prachatice</v>
      </c>
      <c r="J10" s="232"/>
    </row>
    <row r="11" spans="1:10" ht="16.5" customHeight="1" thickBot="1" x14ac:dyDescent="0.35">
      <c r="A11" s="328"/>
      <c r="B11" s="68">
        <v>2</v>
      </c>
      <c r="C11" s="68">
        <v>8</v>
      </c>
      <c r="D11" s="142" t="str">
        <f>IF(přihlášky!$F$18="X",přihlášky!$E$18,přihlášky!H18)</f>
        <v>Dvořák Petr</v>
      </c>
      <c r="E11" s="100" t="str">
        <f>přihlášky!C7</f>
        <v>ÚO Český Krumlov</v>
      </c>
      <c r="F11" s="320"/>
      <c r="G11" s="19">
        <v>2</v>
      </c>
      <c r="H11" s="19">
        <v>8</v>
      </c>
      <c r="I11" s="26"/>
      <c r="J11" s="27"/>
    </row>
    <row r="12" spans="1:10" ht="16.5" customHeight="1" thickBot="1" x14ac:dyDescent="0.3">
      <c r="A12" s="327">
        <v>5</v>
      </c>
      <c r="B12" s="67">
        <v>1</v>
      </c>
      <c r="C12" s="67">
        <v>9</v>
      </c>
      <c r="D12" s="141" t="str">
        <f>IF(přihlášky!$F$31="X",přihlášky!$E$31,přihlášky!$H$31)</f>
        <v>Novák Dominik</v>
      </c>
      <c r="E12" s="99" t="str">
        <f>přihlášky!C8</f>
        <v>ÚO Tábor</v>
      </c>
    </row>
    <row r="13" spans="1:10" ht="16.5" customHeight="1" thickBot="1" x14ac:dyDescent="0.3">
      <c r="A13" s="328"/>
      <c r="B13" s="68">
        <v>2</v>
      </c>
      <c r="C13" s="68">
        <v>10</v>
      </c>
      <c r="D13" s="142" t="str">
        <f>IF(přihlášky!$F$44="X",přihlášky!$E$44,přihlášky!$H$44)</f>
        <v>Horský Marek</v>
      </c>
      <c r="E13" s="100" t="str">
        <f>přihlášky!C9</f>
        <v>ÚO Písek</v>
      </c>
      <c r="F13" s="321" t="s">
        <v>20</v>
      </c>
      <c r="G13" s="322"/>
      <c r="H13" s="322"/>
      <c r="I13" s="322"/>
      <c r="J13" s="323"/>
    </row>
    <row r="14" spans="1:10" ht="16.5" customHeight="1" thickBot="1" x14ac:dyDescent="0.3">
      <c r="A14" s="327">
        <v>6</v>
      </c>
      <c r="B14" s="67">
        <v>1</v>
      </c>
      <c r="C14" s="67">
        <v>11</v>
      </c>
      <c r="D14" s="141" t="str">
        <f>IF(přihlášky!$F$57="X",přihlášky!$E$57,přihlášky!$H$57)</f>
        <v>Ježek Jan</v>
      </c>
      <c r="E14" s="99" t="str">
        <f>přihlášky!C10</f>
        <v>ÚO České Budějovice</v>
      </c>
      <c r="F14" s="324"/>
      <c r="G14" s="325"/>
      <c r="H14" s="325"/>
      <c r="I14" s="325"/>
      <c r="J14" s="326"/>
    </row>
    <row r="15" spans="1:10" ht="16.5" customHeight="1" thickBot="1" x14ac:dyDescent="0.3">
      <c r="A15" s="328"/>
      <c r="B15" s="68">
        <v>2</v>
      </c>
      <c r="C15" s="68">
        <v>12</v>
      </c>
      <c r="D15" s="142" t="str">
        <f>IF(přihlášky!$F$70="X",přihlášky!$E$70,přihlášky!$H$70)</f>
        <v>Stibor Jiří</v>
      </c>
      <c r="E15" s="100" t="str">
        <f>přihlášky!C11</f>
        <v>ÚO Strakonice</v>
      </c>
      <c r="F15" s="28" t="s">
        <v>14</v>
      </c>
      <c r="G15" s="29" t="s">
        <v>13</v>
      </c>
      <c r="H15" s="30" t="s">
        <v>10</v>
      </c>
      <c r="I15" s="30" t="s">
        <v>2</v>
      </c>
      <c r="J15" s="30" t="s">
        <v>19</v>
      </c>
    </row>
    <row r="16" spans="1:10" ht="16.5" customHeight="1" x14ac:dyDescent="0.25">
      <c r="A16" s="327">
        <v>7</v>
      </c>
      <c r="B16" s="67">
        <v>1</v>
      </c>
      <c r="C16" s="67">
        <v>13</v>
      </c>
      <c r="D16" s="141" t="str">
        <f>IF(přihlášky!$F$83="X",přihlášky!$E$83,přihlášky!$H$83)</f>
        <v>Doktor Michal</v>
      </c>
      <c r="E16" s="99" t="str">
        <f>přihlášky!C12</f>
        <v>ÚO Jindřichův Hradec</v>
      </c>
      <c r="F16" s="319">
        <v>1</v>
      </c>
      <c r="G16" s="17">
        <v>2</v>
      </c>
      <c r="H16" s="17">
        <v>1</v>
      </c>
      <c r="I16" s="114" t="str">
        <f>přihlášky!C7</f>
        <v>ÚO Český Krumlov</v>
      </c>
      <c r="J16" s="32"/>
    </row>
    <row r="17" spans="1:10" ht="16.5" customHeight="1" thickBot="1" x14ac:dyDescent="0.3">
      <c r="A17" s="328"/>
      <c r="B17" s="68">
        <v>2</v>
      </c>
      <c r="C17" s="68">
        <v>14</v>
      </c>
      <c r="D17" s="142" t="str">
        <f>IF(přihlášky!$F$96="X",přihlášky!$E$96,přihlášky!$H$96)</f>
        <v>Šmajcl František</v>
      </c>
      <c r="E17" s="100" t="str">
        <f>přihlášky!C13</f>
        <v>ÚO Prachatice</v>
      </c>
      <c r="F17" s="320"/>
      <c r="G17" s="19">
        <v>1</v>
      </c>
      <c r="H17" s="19">
        <v>2</v>
      </c>
      <c r="I17" s="233" t="str">
        <f>přihlášky!C8</f>
        <v>ÚO Tábor</v>
      </c>
      <c r="J17" s="35"/>
    </row>
    <row r="18" spans="1:10" ht="16.5" customHeight="1" x14ac:dyDescent="0.25">
      <c r="A18" s="327">
        <v>8</v>
      </c>
      <c r="B18" s="67">
        <v>1</v>
      </c>
      <c r="C18" s="67">
        <v>15</v>
      </c>
      <c r="D18" s="141" t="str">
        <f>IF(přihlášky!$F$19="X",přihlášky!$E$19,přihlášky!$H$19)</f>
        <v>Fučík Jan</v>
      </c>
      <c r="E18" s="99" t="str">
        <f>přihlášky!C7</f>
        <v>ÚO Český Krumlov</v>
      </c>
      <c r="F18" s="317">
        <f>1+F16</f>
        <v>2</v>
      </c>
      <c r="G18" s="231">
        <v>2</v>
      </c>
      <c r="H18" s="231">
        <v>3</v>
      </c>
      <c r="I18" s="116" t="str">
        <f>přihlášky!C9</f>
        <v>ÚO Písek</v>
      </c>
      <c r="J18" s="238"/>
    </row>
    <row r="19" spans="1:10" ht="16.5" customHeight="1" thickBot="1" x14ac:dyDescent="0.3">
      <c r="A19" s="328"/>
      <c r="B19" s="68">
        <v>2</v>
      </c>
      <c r="C19" s="68">
        <v>16</v>
      </c>
      <c r="D19" s="142" t="str">
        <f>IF(přihlášky!$F$32="X",přihlášky!$E$32,přihlášky!$H$32)</f>
        <v>Knotek Radim</v>
      </c>
      <c r="E19" s="100" t="str">
        <f>přihlášky!C8</f>
        <v>ÚO Tábor</v>
      </c>
      <c r="F19" s="318"/>
      <c r="G19" s="234">
        <v>1</v>
      </c>
      <c r="H19" s="234">
        <v>4</v>
      </c>
      <c r="I19" s="235" t="str">
        <f>přihlášky!C10</f>
        <v>ÚO České Budějovice</v>
      </c>
      <c r="J19" s="218"/>
    </row>
    <row r="20" spans="1:10" ht="16.5" customHeight="1" x14ac:dyDescent="0.25">
      <c r="A20" s="327">
        <v>9</v>
      </c>
      <c r="B20" s="67">
        <v>1</v>
      </c>
      <c r="C20" s="67">
        <v>17</v>
      </c>
      <c r="D20" s="141" t="str">
        <f>IF(přihlášky!$F$45="X",přihlášky!$E$45,přihlášky!$H$45)</f>
        <v>Trantina Karel</v>
      </c>
      <c r="E20" s="99" t="str">
        <f>přihlášky!C9</f>
        <v>ÚO Písek</v>
      </c>
      <c r="F20" s="319">
        <f>1+F18</f>
        <v>3</v>
      </c>
      <c r="G20" s="17">
        <v>2</v>
      </c>
      <c r="H20" s="17">
        <v>5</v>
      </c>
      <c r="I20" s="237" t="str">
        <f>přihlášky!C11</f>
        <v>ÚO Strakonice</v>
      </c>
      <c r="J20" s="32"/>
    </row>
    <row r="21" spans="1:10" ht="16.5" customHeight="1" thickBot="1" x14ac:dyDescent="0.3">
      <c r="A21" s="328"/>
      <c r="B21" s="68">
        <v>2</v>
      </c>
      <c r="C21" s="68">
        <v>18</v>
      </c>
      <c r="D21" s="142" t="str">
        <f>IF(přihlášky!$F$58="X",přihlášky!$E$58,přihlášky!$H$58)</f>
        <v>Krygar Josef</v>
      </c>
      <c r="E21" s="100" t="str">
        <f>přihlášky!C10</f>
        <v>ÚO České Budějovice</v>
      </c>
      <c r="F21" s="320"/>
      <c r="G21" s="19">
        <v>1</v>
      </c>
      <c r="H21" s="19">
        <v>6</v>
      </c>
      <c r="I21" s="233" t="str">
        <f>přihlášky!C12</f>
        <v>ÚO Jindřichův Hradec</v>
      </c>
      <c r="J21" s="35"/>
    </row>
    <row r="22" spans="1:10" ht="16.5" customHeight="1" x14ac:dyDescent="0.25">
      <c r="A22" s="327">
        <v>10</v>
      </c>
      <c r="B22" s="67">
        <v>1</v>
      </c>
      <c r="C22" s="67">
        <v>19</v>
      </c>
      <c r="D22" s="141" t="str">
        <f>IF(přihlášky!$F$71="X",přihlášky!$E$71,přihlášky!$H$71)</f>
        <v>Muchl Vladimír</v>
      </c>
      <c r="E22" s="99" t="str">
        <f>přihlášky!C11</f>
        <v>ÚO Strakonice</v>
      </c>
      <c r="F22" s="317">
        <f>1+F20</f>
        <v>4</v>
      </c>
      <c r="G22" s="231">
        <v>2</v>
      </c>
      <c r="H22" s="231">
        <v>7</v>
      </c>
      <c r="I22" s="116" t="str">
        <f>přihlášky!C13</f>
        <v>ÚO Prachatice</v>
      </c>
      <c r="J22" s="238"/>
    </row>
    <row r="23" spans="1:10" ht="16.5" customHeight="1" thickBot="1" x14ac:dyDescent="0.3">
      <c r="A23" s="328"/>
      <c r="B23" s="68">
        <v>2</v>
      </c>
      <c r="C23" s="68">
        <v>20</v>
      </c>
      <c r="D23" s="142" t="str">
        <f>IF(přihlášky!$F$84="X",přihlášky!$E$84,přihlášky!$H$84)</f>
        <v>Janů Pavel</v>
      </c>
      <c r="E23" s="100" t="str">
        <f>přihlášky!C12</f>
        <v>ÚO Jindřichův Hradec</v>
      </c>
      <c r="F23" s="320"/>
      <c r="G23" s="19">
        <v>1</v>
      </c>
      <c r="H23" s="19">
        <v>8</v>
      </c>
      <c r="I23" s="117"/>
      <c r="J23" s="35"/>
    </row>
    <row r="24" spans="1:10" ht="16.5" customHeight="1" x14ac:dyDescent="0.25">
      <c r="A24" s="327">
        <v>11</v>
      </c>
      <c r="B24" s="67">
        <v>1</v>
      </c>
      <c r="C24" s="67">
        <v>21</v>
      </c>
      <c r="D24" s="141" t="str">
        <f>IF(přihlášky!$F$97="X",přihlášky!$E$97,přihlášky!$H$97)</f>
        <v>Študlar Petr</v>
      </c>
      <c r="E24" s="99" t="str">
        <f>přihlášky!C13</f>
        <v>ÚO Prachatice</v>
      </c>
    </row>
    <row r="25" spans="1:10" ht="16.5" customHeight="1" thickBot="1" x14ac:dyDescent="0.3">
      <c r="A25" s="328"/>
      <c r="B25" s="68">
        <v>2</v>
      </c>
      <c r="C25" s="68">
        <v>22</v>
      </c>
      <c r="D25" s="142" t="str">
        <f>IF(přihlášky!$F$20="X",přihlášky!$E$20,přihlášky!$H$20)</f>
        <v>Klein Adolf</v>
      </c>
      <c r="E25" s="100" t="str">
        <f>přihlášky!C7</f>
        <v>ÚO Český Krumlov</v>
      </c>
    </row>
    <row r="26" spans="1:10" ht="16.5" customHeight="1" x14ac:dyDescent="0.25">
      <c r="A26" s="327">
        <v>12</v>
      </c>
      <c r="B26" s="67">
        <v>1</v>
      </c>
      <c r="C26" s="67">
        <v>23</v>
      </c>
      <c r="D26" s="141" t="str">
        <f>IF(přihlášky!$F$33="X",přihlášky!$E$33,přihlášky!$H$33)</f>
        <v>Kopecký Jan</v>
      </c>
      <c r="E26" s="99" t="str">
        <f>přihlášky!C8</f>
        <v>ÚO Tábor</v>
      </c>
    </row>
    <row r="27" spans="1:10" ht="16.5" customHeight="1" thickBot="1" x14ac:dyDescent="0.3">
      <c r="A27" s="328"/>
      <c r="B27" s="68">
        <v>2</v>
      </c>
      <c r="C27" s="68">
        <v>24</v>
      </c>
      <c r="D27" s="142" t="str">
        <f>IF(přihlášky!$F$46="X",přihlášky!$E$46,přihlášky!$H$46)</f>
        <v>Jirout Patrik</v>
      </c>
      <c r="E27" s="100" t="str">
        <f>přihlášky!C9</f>
        <v>ÚO Písek</v>
      </c>
    </row>
    <row r="28" spans="1:10" ht="16.5" customHeight="1" x14ac:dyDescent="0.25">
      <c r="A28" s="327">
        <v>13</v>
      </c>
      <c r="B28" s="67">
        <v>1</v>
      </c>
      <c r="C28" s="67">
        <v>25</v>
      </c>
      <c r="D28" s="141" t="str">
        <f>IF(přihlášky!$F$59="X",přihlášky!$E$59,přihlášky!$H$59)</f>
        <v>Hájek David</v>
      </c>
      <c r="E28" s="99" t="str">
        <f>přihlášky!C10</f>
        <v>ÚO České Budějovice</v>
      </c>
    </row>
    <row r="29" spans="1:10" ht="16.5" customHeight="1" thickBot="1" x14ac:dyDescent="0.3">
      <c r="A29" s="328"/>
      <c r="B29" s="68">
        <v>2</v>
      </c>
      <c r="C29" s="68">
        <v>26</v>
      </c>
      <c r="D29" s="142" t="str">
        <f>IF(přihlášky!$F$72="X",přihlášky!$E$72,přihlášky!$H$72)</f>
        <v>Božka Martin</v>
      </c>
      <c r="E29" s="100" t="str">
        <f>přihlášky!C11</f>
        <v>ÚO Strakonice</v>
      </c>
    </row>
    <row r="30" spans="1:10" ht="16.5" customHeight="1" x14ac:dyDescent="0.25">
      <c r="A30" s="327">
        <v>14</v>
      </c>
      <c r="B30" s="67">
        <v>1</v>
      </c>
      <c r="C30" s="67">
        <v>27</v>
      </c>
      <c r="D30" s="141" t="str">
        <f>IF(přihlášky!$F$85="X",přihlášky!$E$85,přihlášky!$H$85)</f>
        <v>Bašta Vojtěch</v>
      </c>
      <c r="E30" s="99" t="str">
        <f>přihlášky!C12</f>
        <v>ÚO Jindřichův Hradec</v>
      </c>
    </row>
    <row r="31" spans="1:10" ht="16.5" customHeight="1" thickBot="1" x14ac:dyDescent="0.3">
      <c r="A31" s="328"/>
      <c r="B31" s="68">
        <v>2</v>
      </c>
      <c r="C31" s="68">
        <v>28</v>
      </c>
      <c r="D31" s="142" t="str">
        <f>IF(přihlášky!$F$98="X",přihlášky!$E$98,přihlášky!$H$98)</f>
        <v>Vodrášek Josef</v>
      </c>
      <c r="E31" s="100" t="str">
        <f>přihlášky!C13</f>
        <v>ÚO Prachatice</v>
      </c>
    </row>
    <row r="32" spans="1:10" ht="16.5" customHeight="1" x14ac:dyDescent="0.25">
      <c r="A32" s="327">
        <v>15</v>
      </c>
      <c r="B32" s="67">
        <v>1</v>
      </c>
      <c r="C32" s="67">
        <v>29</v>
      </c>
      <c r="D32" s="141" t="str">
        <f>IF(přihlášky!$F$21="X",přihlášky!$E$21,přihlášky!$H$21)</f>
        <v>Dudák Jakub</v>
      </c>
      <c r="E32" s="99" t="str">
        <f>přihlášky!C7</f>
        <v>ÚO Český Krumlov</v>
      </c>
    </row>
    <row r="33" spans="1:10" ht="16.5" customHeight="1" thickBot="1" x14ac:dyDescent="0.3">
      <c r="A33" s="328"/>
      <c r="B33" s="68">
        <v>2</v>
      </c>
      <c r="C33" s="68">
        <v>30</v>
      </c>
      <c r="D33" s="142" t="str">
        <f>IF(přihlášky!$F$34="X",přihlášky!$E$34,přihlášky!$H$34)</f>
        <v>Falada Denis</v>
      </c>
      <c r="E33" s="100" t="str">
        <f>přihlášky!C8</f>
        <v>ÚO Tábor</v>
      </c>
    </row>
    <row r="34" spans="1:10" ht="16.5" customHeight="1" x14ac:dyDescent="0.25">
      <c r="A34" s="327">
        <v>16</v>
      </c>
      <c r="B34" s="67">
        <v>1</v>
      </c>
      <c r="C34" s="67">
        <v>31</v>
      </c>
      <c r="D34" s="141" t="str">
        <f>IF(přihlášky!$F$47="X",přihlášky!$E$47,přihlášky!$H$47)</f>
        <v>Píbal Jiří</v>
      </c>
      <c r="E34" s="99" t="str">
        <f>přihlášky!C9</f>
        <v>ÚO Písek</v>
      </c>
    </row>
    <row r="35" spans="1:10" ht="16.5" customHeight="1" thickBot="1" x14ac:dyDescent="0.3">
      <c r="A35" s="328"/>
      <c r="B35" s="68">
        <v>2</v>
      </c>
      <c r="C35" s="68">
        <v>32</v>
      </c>
      <c r="D35" s="142" t="str">
        <f>IF(přihlášky!$F$60="X",přihlášky!$E$60,přihlášky!$H$60)</f>
        <v>Měřička Michal</v>
      </c>
      <c r="E35" s="100" t="str">
        <f>přihlášky!C10</f>
        <v>ÚO České Budějovice</v>
      </c>
    </row>
    <row r="36" spans="1:10" ht="16.5" customHeight="1" x14ac:dyDescent="0.25">
      <c r="A36" s="327">
        <v>17</v>
      </c>
      <c r="B36" s="67">
        <v>1</v>
      </c>
      <c r="C36" s="67">
        <v>33</v>
      </c>
      <c r="D36" s="141" t="str">
        <f>IF(přihlášky!$F$73="X",přihlášky!$E$73,přihlášky!$H$73)</f>
        <v>Pěnča Ivan</v>
      </c>
      <c r="E36" s="99" t="str">
        <f>přihlášky!C11</f>
        <v>ÚO Strakonice</v>
      </c>
    </row>
    <row r="37" spans="1:10" ht="16.5" customHeight="1" thickBot="1" x14ac:dyDescent="0.3">
      <c r="A37" s="328"/>
      <c r="B37" s="68">
        <v>2</v>
      </c>
      <c r="C37" s="68">
        <v>34</v>
      </c>
      <c r="D37" s="142" t="str">
        <f>IF(přihlášky!$F$86="X",přihlášky!$E$86,přihlášky!$H$86)</f>
        <v>Kučera Jan</v>
      </c>
      <c r="E37" s="100" t="str">
        <f>přihlášky!C12</f>
        <v>ÚO Jindřichův Hradec</v>
      </c>
    </row>
    <row r="38" spans="1:10" ht="16.5" customHeight="1" x14ac:dyDescent="0.25">
      <c r="A38" s="327">
        <v>18</v>
      </c>
      <c r="B38" s="67">
        <v>1</v>
      </c>
      <c r="C38" s="67">
        <v>35</v>
      </c>
      <c r="D38" s="141" t="str">
        <f>IF(přihlášky!$F$99="X",přihlášky!$E$99,přihlášky!$H$99)</f>
        <v>Uhlíř Josef</v>
      </c>
      <c r="E38" s="99" t="str">
        <f>přihlášky!C13</f>
        <v>ÚO Prachatice</v>
      </c>
    </row>
    <row r="39" spans="1:10" ht="16.5" customHeight="1" thickBot="1" x14ac:dyDescent="0.3">
      <c r="A39" s="328"/>
      <c r="B39" s="68">
        <v>2</v>
      </c>
      <c r="C39" s="68">
        <v>36</v>
      </c>
      <c r="D39" s="142" t="str">
        <f>IF(přihlášky!$F$22="X",přihlášky!$E$22,přihlášky!$H$22)</f>
        <v>Ottenschläger Václav</v>
      </c>
      <c r="E39" s="100" t="str">
        <f>přihlášky!C7</f>
        <v>ÚO Český Krumlov</v>
      </c>
    </row>
    <row r="40" spans="1:10" ht="16.5" customHeight="1" x14ac:dyDescent="0.25">
      <c r="A40" s="321" t="s">
        <v>15</v>
      </c>
      <c r="B40" s="322"/>
      <c r="C40" s="322"/>
      <c r="D40" s="322"/>
      <c r="E40" s="322"/>
      <c r="F40" s="191"/>
      <c r="G40" s="191"/>
      <c r="H40" s="321" t="s">
        <v>21</v>
      </c>
      <c r="I40" s="343"/>
      <c r="J40" s="344"/>
    </row>
    <row r="41" spans="1:10" ht="16.5" customHeight="1" thickBot="1" x14ac:dyDescent="0.3">
      <c r="A41" s="324"/>
      <c r="B41" s="325"/>
      <c r="C41" s="325"/>
      <c r="D41" s="325"/>
      <c r="E41" s="325"/>
      <c r="F41" s="191"/>
      <c r="G41" s="191"/>
      <c r="H41" s="345"/>
      <c r="I41" s="346"/>
      <c r="J41" s="347"/>
    </row>
    <row r="42" spans="1:10" ht="48" customHeight="1" thickBot="1" x14ac:dyDescent="0.35">
      <c r="A42" s="240" t="s">
        <v>14</v>
      </c>
      <c r="B42" s="241" t="s">
        <v>13</v>
      </c>
      <c r="C42" s="239" t="s">
        <v>10</v>
      </c>
      <c r="D42" s="239" t="s">
        <v>0</v>
      </c>
      <c r="E42" s="239" t="s">
        <v>2</v>
      </c>
      <c r="F42" s="191"/>
      <c r="G42" s="191"/>
      <c r="H42" s="103" t="s">
        <v>10</v>
      </c>
      <c r="I42" s="103" t="s">
        <v>2</v>
      </c>
      <c r="J42" s="103" t="s">
        <v>19</v>
      </c>
    </row>
    <row r="43" spans="1:10" ht="16.5" customHeight="1" x14ac:dyDescent="0.3">
      <c r="A43" s="327">
        <v>19</v>
      </c>
      <c r="B43" s="67">
        <v>1</v>
      </c>
      <c r="C43" s="67">
        <v>37</v>
      </c>
      <c r="D43" s="141" t="str">
        <f>IF(přihlášky!$F$35="X",přihlášky!$E$35,přihlášky!$H$35)</f>
        <v>Průcha Josef</v>
      </c>
      <c r="E43" s="99" t="str">
        <f>přihlášky!C8</f>
        <v>ÚO Tábor</v>
      </c>
      <c r="F43" s="329"/>
      <c r="G43" s="61"/>
      <c r="H43" s="219">
        <v>1</v>
      </c>
      <c r="I43" s="222" t="str">
        <f>přihlášky!C7</f>
        <v>ÚO Český Krumlov</v>
      </c>
      <c r="J43" s="225"/>
    </row>
    <row r="44" spans="1:10" ht="16.5" customHeight="1" thickBot="1" x14ac:dyDescent="0.35">
      <c r="A44" s="328"/>
      <c r="B44" s="68">
        <v>2</v>
      </c>
      <c r="C44" s="68">
        <v>38</v>
      </c>
      <c r="D44" s="66" t="str">
        <f>IF(přihlášky!$F$48="X",přihlášky!$E$48,přihlášky!$H$48)</f>
        <v>Motejzík Martin</v>
      </c>
      <c r="E44" s="100" t="str">
        <f>přihlášky!C9</f>
        <v>ÚO Písek</v>
      </c>
      <c r="F44" s="329"/>
      <c r="G44" s="61"/>
      <c r="H44" s="220">
        <v>2</v>
      </c>
      <c r="I44" s="223" t="str">
        <f>přihlášky!C8</f>
        <v>ÚO Tábor</v>
      </c>
      <c r="J44" s="226"/>
    </row>
    <row r="45" spans="1:10" ht="16.5" customHeight="1" x14ac:dyDescent="0.3">
      <c r="A45" s="327">
        <v>20</v>
      </c>
      <c r="B45" s="67">
        <v>1</v>
      </c>
      <c r="C45" s="67">
        <v>39</v>
      </c>
      <c r="D45" s="120" t="str">
        <f>IF(přihlášky!$F$61="X",přihlášky!$E$61,přihlášky!$H$61)</f>
        <v>Čada Milan</v>
      </c>
      <c r="E45" s="99" t="str">
        <f>přihlášky!C10</f>
        <v>ÚO České Budějovice</v>
      </c>
      <c r="F45" s="329"/>
      <c r="G45" s="61"/>
      <c r="H45" s="220">
        <v>3</v>
      </c>
      <c r="I45" s="223" t="str">
        <f>přihlášky!C9</f>
        <v>ÚO Písek</v>
      </c>
      <c r="J45" s="226"/>
    </row>
    <row r="46" spans="1:10" ht="16.5" customHeight="1" thickBot="1" x14ac:dyDescent="0.35">
      <c r="A46" s="328"/>
      <c r="B46" s="68">
        <v>2</v>
      </c>
      <c r="C46" s="68">
        <v>40</v>
      </c>
      <c r="D46" s="66" t="str">
        <f>IF(přihlášky!$F$74="X",přihlášky!$E$74,přihlášky!$H$74)</f>
        <v>Vaňač Aleš</v>
      </c>
      <c r="E46" s="100" t="str">
        <f>přihlášky!C11</f>
        <v>ÚO Strakonice</v>
      </c>
      <c r="F46" s="329"/>
      <c r="G46" s="61"/>
      <c r="H46" s="220">
        <v>4</v>
      </c>
      <c r="I46" s="223" t="str">
        <f>přihlášky!C10</f>
        <v>ÚO České Budějovice</v>
      </c>
      <c r="J46" s="226"/>
    </row>
    <row r="47" spans="1:10" ht="16.5" customHeight="1" x14ac:dyDescent="0.3">
      <c r="A47" s="327">
        <v>21</v>
      </c>
      <c r="B47" s="67">
        <v>1</v>
      </c>
      <c r="C47" s="67">
        <v>41</v>
      </c>
      <c r="D47" s="120" t="str">
        <f>IF(přihlášky!$F$87="X",přihlášky!$E$87,přihlášky!$H$87)</f>
        <v>Huml Ondřej</v>
      </c>
      <c r="E47" s="99" t="str">
        <f>přihlášky!C12</f>
        <v>ÚO Jindřichův Hradec</v>
      </c>
      <c r="F47" s="329"/>
      <c r="G47" s="61"/>
      <c r="H47" s="220">
        <v>5</v>
      </c>
      <c r="I47" s="223" t="str">
        <f>přihlášky!C11</f>
        <v>ÚO Strakonice</v>
      </c>
      <c r="J47" s="226"/>
    </row>
    <row r="48" spans="1:10" ht="16.5" customHeight="1" thickBot="1" x14ac:dyDescent="0.35">
      <c r="A48" s="328"/>
      <c r="B48" s="68">
        <v>2</v>
      </c>
      <c r="C48" s="68">
        <v>42</v>
      </c>
      <c r="D48" s="66" t="str">
        <f>IF(přihlášky!$F$100="X",přihlášky!$E$100,přihlášky!$H$100)</f>
        <v>Nestartuje</v>
      </c>
      <c r="E48" s="100" t="str">
        <f>přihlášky!C13</f>
        <v>ÚO Prachatice</v>
      </c>
      <c r="F48" s="329"/>
      <c r="G48" s="61"/>
      <c r="H48" s="220">
        <v>6</v>
      </c>
      <c r="I48" s="223" t="str">
        <f>přihlášky!C12</f>
        <v>ÚO Jindřichův Hradec</v>
      </c>
      <c r="J48" s="226"/>
    </row>
    <row r="49" spans="1:10" ht="16.5" customHeight="1" thickBot="1" x14ac:dyDescent="0.35">
      <c r="A49" s="327">
        <v>22</v>
      </c>
      <c r="B49" s="67">
        <v>1</v>
      </c>
      <c r="C49" s="67">
        <v>43</v>
      </c>
      <c r="D49" s="120" t="str">
        <f>IF(přihlášky!$F$23="X",přihlášky!$E$23,přihlášky!$H$23)</f>
        <v>Klíma Miloslav</v>
      </c>
      <c r="E49" s="99" t="str">
        <f>přihlášky!C7</f>
        <v>ÚO Český Krumlov</v>
      </c>
      <c r="F49" s="329"/>
      <c r="G49" s="61"/>
      <c r="H49" s="221">
        <v>7</v>
      </c>
      <c r="I49" s="224" t="str">
        <f>přihlášky!C13</f>
        <v>ÚO Prachatice</v>
      </c>
      <c r="J49" s="227"/>
    </row>
    <row r="50" spans="1:10" ht="16.5" customHeight="1" thickBot="1" x14ac:dyDescent="0.3">
      <c r="A50" s="328"/>
      <c r="B50" s="68">
        <v>2</v>
      </c>
      <c r="C50" s="68">
        <v>44</v>
      </c>
      <c r="D50" s="66" t="str">
        <f>IF(přihlášky!$F$36="X",přihlášky!$E$36,přihlášky!$H$36)</f>
        <v>Nestartuje</v>
      </c>
      <c r="E50" s="100" t="str">
        <f>přihlášky!C8</f>
        <v>ÚO Tábor</v>
      </c>
      <c r="F50" s="329"/>
      <c r="G50" s="61"/>
      <c r="H50" s="61"/>
      <c r="I50" s="75"/>
      <c r="J50" s="62"/>
    </row>
    <row r="51" spans="1:10" ht="16.5" customHeight="1" thickBot="1" x14ac:dyDescent="0.3">
      <c r="A51" s="327">
        <v>23</v>
      </c>
      <c r="B51" s="67">
        <v>1</v>
      </c>
      <c r="C51" s="67">
        <v>45</v>
      </c>
      <c r="D51" s="120" t="str">
        <f>IF(přihlášky!$F$49="X",přihlášky!$E$49,přihlášky!$H$49)</f>
        <v>Bláha Petr</v>
      </c>
      <c r="E51" s="99" t="str">
        <f>přihlášky!C9</f>
        <v>ÚO Písek</v>
      </c>
      <c r="F51" s="166"/>
      <c r="G51" s="166"/>
    </row>
    <row r="52" spans="1:10" ht="16.5" customHeight="1" thickBot="1" x14ac:dyDescent="0.3">
      <c r="A52" s="328"/>
      <c r="B52" s="68">
        <v>2</v>
      </c>
      <c r="C52" s="68">
        <v>46</v>
      </c>
      <c r="D52" s="66" t="str">
        <f>IF(přihlášky!$F$62="X",přihlášky!$E$62,přihlášky!$H$62)</f>
        <v>Míchal Martin</v>
      </c>
      <c r="E52" s="100" t="str">
        <f>přihlášky!C10</f>
        <v>ÚO České Budějovice</v>
      </c>
      <c r="F52" s="191"/>
      <c r="G52" s="191"/>
      <c r="H52" s="321" t="s">
        <v>22</v>
      </c>
      <c r="I52" s="343"/>
      <c r="J52" s="344"/>
    </row>
    <row r="53" spans="1:10" ht="16.5" customHeight="1" thickBot="1" x14ac:dyDescent="0.3">
      <c r="A53" s="327">
        <v>24</v>
      </c>
      <c r="B53" s="67">
        <v>1</v>
      </c>
      <c r="C53" s="67">
        <v>47</v>
      </c>
      <c r="D53" s="120" t="str">
        <f>IF(přihlášky!$F$75="X",přihlášky!$E$75,přihlášky!$H$75)</f>
        <v>Štolba František (věž jednotlici)</v>
      </c>
      <c r="E53" s="99" t="str">
        <f>přihlášky!C11</f>
        <v>ÚO Strakonice</v>
      </c>
      <c r="F53" s="191"/>
      <c r="G53" s="191"/>
      <c r="H53" s="345"/>
      <c r="I53" s="346"/>
      <c r="J53" s="347"/>
    </row>
    <row r="54" spans="1:10" ht="16.5" customHeight="1" thickBot="1" x14ac:dyDescent="0.3">
      <c r="A54" s="328"/>
      <c r="B54" s="68">
        <v>2</v>
      </c>
      <c r="C54" s="68">
        <v>48</v>
      </c>
      <c r="D54" s="66" t="str">
        <f>IF(přihlášky!$F$88="X",přihlášky!$E$88,přihlášky!$H$88)</f>
        <v>Šenkýř Marek</v>
      </c>
      <c r="E54" s="100" t="str">
        <f>přihlášky!C12</f>
        <v>ÚO Jindřichův Hradec</v>
      </c>
      <c r="F54" s="191"/>
      <c r="G54" s="191"/>
      <c r="H54" s="102" t="s">
        <v>10</v>
      </c>
      <c r="I54" s="102" t="s">
        <v>2</v>
      </c>
      <c r="J54" s="102" t="s">
        <v>19</v>
      </c>
    </row>
    <row r="55" spans="1:10" ht="16.5" customHeight="1" x14ac:dyDescent="0.25">
      <c r="A55" s="327">
        <v>25</v>
      </c>
      <c r="B55" s="67">
        <v>1</v>
      </c>
      <c r="C55" s="67">
        <v>49</v>
      </c>
      <c r="D55" s="120" t="str">
        <f>IF(přihlášky!$F$101="X",přihlášky!$E$101,přihlášky!$H$101)</f>
        <v>Vozandych Petr</v>
      </c>
      <c r="E55" s="99" t="str">
        <f>přihlášky!C13</f>
        <v>ÚO Prachatice</v>
      </c>
      <c r="F55" s="329"/>
      <c r="G55" s="61"/>
      <c r="H55" s="228">
        <v>1</v>
      </c>
      <c r="I55" s="222" t="str">
        <f>přihlášky!C7</f>
        <v>ÚO Český Krumlov</v>
      </c>
      <c r="J55" s="225"/>
    </row>
    <row r="56" spans="1:10" ht="16.5" customHeight="1" thickBot="1" x14ac:dyDescent="0.3">
      <c r="A56" s="328"/>
      <c r="B56" s="68">
        <v>2</v>
      </c>
      <c r="C56" s="68">
        <v>50</v>
      </c>
      <c r="D56" s="66" t="str">
        <f>IF(přihlášky!$F$24="X",přihlášky!$E$24,přihlášky!$H$24)</f>
        <v>Bartuška Jiří</v>
      </c>
      <c r="E56" s="100" t="str">
        <f>přihlášky!C7</f>
        <v>ÚO Český Krumlov</v>
      </c>
      <c r="F56" s="329"/>
      <c r="G56" s="61"/>
      <c r="H56" s="229">
        <v>2</v>
      </c>
      <c r="I56" s="223" t="str">
        <f>přihlášky!C8</f>
        <v>ÚO Tábor</v>
      </c>
      <c r="J56" s="226"/>
    </row>
    <row r="57" spans="1:10" ht="16.5" customHeight="1" x14ac:dyDescent="0.25">
      <c r="A57" s="327">
        <v>26</v>
      </c>
      <c r="B57" s="67">
        <v>1</v>
      </c>
      <c r="C57" s="67">
        <v>51</v>
      </c>
      <c r="D57" s="120" t="str">
        <f>IF(přihlášky!$F$37="X",přihlášky!$E$37,přihlášky!$H$37)</f>
        <v>Havelka Mikuláš</v>
      </c>
      <c r="E57" s="99" t="str">
        <f>přihlášky!C8</f>
        <v>ÚO Tábor</v>
      </c>
      <c r="F57" s="329"/>
      <c r="G57" s="61"/>
      <c r="H57" s="229">
        <v>3</v>
      </c>
      <c r="I57" s="223" t="str">
        <f>přihlášky!C9</f>
        <v>ÚO Písek</v>
      </c>
      <c r="J57" s="226"/>
    </row>
    <row r="58" spans="1:10" ht="16.5" customHeight="1" thickBot="1" x14ac:dyDescent="0.3">
      <c r="A58" s="328"/>
      <c r="B58" s="68">
        <v>2</v>
      </c>
      <c r="C58" s="68">
        <v>52</v>
      </c>
      <c r="D58" s="121" t="str">
        <f>IF(přihlášky!$F$50="X",přihlášky!$E$50,přihlášky!$H$50)</f>
        <v>Nestartuje</v>
      </c>
      <c r="E58" s="100" t="str">
        <f>přihlášky!C9</f>
        <v>ÚO Písek</v>
      </c>
      <c r="F58" s="329"/>
      <c r="G58" s="61"/>
      <c r="H58" s="229">
        <v>4</v>
      </c>
      <c r="I58" s="223" t="str">
        <f>přihlášky!C10</f>
        <v>ÚO České Budějovice</v>
      </c>
      <c r="J58" s="226"/>
    </row>
    <row r="59" spans="1:10" ht="16.5" customHeight="1" x14ac:dyDescent="0.25">
      <c r="A59" s="327">
        <v>27</v>
      </c>
      <c r="B59" s="67">
        <v>1</v>
      </c>
      <c r="C59" s="67">
        <v>53</v>
      </c>
      <c r="D59" s="120" t="str">
        <f>IF(přihlášky!$F$63="X",přihlášky!$E$63,přihlášky!$H$63)</f>
        <v>Völfel David</v>
      </c>
      <c r="E59" s="99" t="str">
        <f>přihlášky!C10</f>
        <v>ÚO České Budějovice</v>
      </c>
      <c r="F59" s="329"/>
      <c r="G59" s="61"/>
      <c r="H59" s="229">
        <v>5</v>
      </c>
      <c r="I59" s="223" t="str">
        <f>přihlášky!C11</f>
        <v>ÚO Strakonice</v>
      </c>
      <c r="J59" s="226"/>
    </row>
    <row r="60" spans="1:10" ht="16.5" customHeight="1" thickBot="1" x14ac:dyDescent="0.3">
      <c r="A60" s="328"/>
      <c r="B60" s="68">
        <v>2</v>
      </c>
      <c r="C60" s="68">
        <v>54</v>
      </c>
      <c r="D60" s="66" t="str">
        <f>IF(přihlášky!$F$76="X",přihlášky!$E$76,přihlášky!$H$76)</f>
        <v>Pospíšil Michael (věž jednotlivci)</v>
      </c>
      <c r="E60" s="100" t="str">
        <f>přihlášky!C11</f>
        <v>ÚO Strakonice</v>
      </c>
      <c r="F60" s="329"/>
      <c r="G60" s="61"/>
      <c r="H60" s="229">
        <v>6</v>
      </c>
      <c r="I60" s="223" t="str">
        <f>přihlášky!C12</f>
        <v>ÚO Jindřichův Hradec</v>
      </c>
      <c r="J60" s="226"/>
    </row>
    <row r="61" spans="1:10" ht="16.5" customHeight="1" thickBot="1" x14ac:dyDescent="0.3">
      <c r="A61" s="327">
        <v>28</v>
      </c>
      <c r="B61" s="67">
        <v>1</v>
      </c>
      <c r="C61" s="67">
        <v>55</v>
      </c>
      <c r="D61" s="120" t="str">
        <f>IF(přihlášky!$F$89="X",přihlášky!$E$89,přihlášky!$H$89)</f>
        <v>Janů František</v>
      </c>
      <c r="E61" s="99" t="str">
        <f>přihlášky!C12</f>
        <v>ÚO Jindřichův Hradec</v>
      </c>
      <c r="F61" s="329"/>
      <c r="G61" s="61"/>
      <c r="H61" s="230">
        <v>7</v>
      </c>
      <c r="I61" s="224" t="str">
        <f>přihlášky!C13</f>
        <v>ÚO Prachatice</v>
      </c>
      <c r="J61" s="227"/>
    </row>
    <row r="62" spans="1:10" ht="16.5" customHeight="1" thickBot="1" x14ac:dyDescent="0.3">
      <c r="A62" s="328"/>
      <c r="B62" s="68">
        <v>2</v>
      </c>
      <c r="C62" s="68">
        <v>56</v>
      </c>
      <c r="D62" s="66" t="str">
        <f>IF(přihlášky!$F$102="X",přihlášky!$E$102,přihlášky!$H$102)</f>
        <v>Jiráň Marek</v>
      </c>
      <c r="E62" s="100" t="str">
        <f>přihlášky!C13</f>
        <v>ÚO Prachatice</v>
      </c>
      <c r="F62" s="329"/>
      <c r="G62" s="61"/>
      <c r="H62" s="61"/>
      <c r="I62" s="75"/>
      <c r="J62" s="62"/>
    </row>
    <row r="63" spans="1:10" ht="16.5" customHeight="1" x14ac:dyDescent="0.25">
      <c r="A63" s="327">
        <v>29</v>
      </c>
      <c r="B63" s="67">
        <v>1</v>
      </c>
      <c r="C63" s="67">
        <v>57</v>
      </c>
      <c r="D63" s="120" t="str">
        <f>IF(přihlášky!$F$25="X",přihlášky!$E$25,přihlášky!$H$25)</f>
        <v>Marek Jakub (jednotlivci)</v>
      </c>
      <c r="E63" s="99" t="str">
        <f>přihlášky!C7</f>
        <v>ÚO Český Krumlov</v>
      </c>
      <c r="F63" s="63"/>
      <c r="G63" s="61"/>
      <c r="H63" s="61"/>
      <c r="I63" s="75"/>
      <c r="J63" s="62"/>
    </row>
    <row r="64" spans="1:10" ht="16.5" customHeight="1" thickBot="1" x14ac:dyDescent="0.3">
      <c r="A64" s="328"/>
      <c r="B64" s="68">
        <v>2</v>
      </c>
      <c r="C64" s="68">
        <v>58</v>
      </c>
      <c r="D64" s="66" t="str">
        <f>IF(přihlášky!$F$38="X",přihlášky!$E$38,přihlášky!$H$38)</f>
        <v>Baránek Václav (100m jednotlivci)</v>
      </c>
      <c r="E64" s="100" t="str">
        <f>přihlášky!C8</f>
        <v>ÚO Tábor</v>
      </c>
      <c r="F64" s="63"/>
      <c r="G64" s="61"/>
      <c r="H64" s="61"/>
      <c r="I64" s="75"/>
      <c r="J64" s="62"/>
    </row>
    <row r="65" spans="1:10" ht="16.5" customHeight="1" x14ac:dyDescent="0.25">
      <c r="A65" s="327">
        <v>30</v>
      </c>
      <c r="B65" s="67">
        <v>1</v>
      </c>
      <c r="C65" s="67">
        <v>59</v>
      </c>
      <c r="D65" s="120" t="str">
        <f>IF(přihlášky!$F$51="X",přihlášky!$E$51,přihlášky!$H$51)</f>
        <v>Nestartuje</v>
      </c>
      <c r="E65" s="99" t="str">
        <f>přihlášky!C9</f>
        <v>ÚO Písek</v>
      </c>
      <c r="F65" s="63"/>
      <c r="G65" s="61"/>
      <c r="H65" s="61"/>
      <c r="I65" s="75"/>
      <c r="J65" s="62"/>
    </row>
    <row r="66" spans="1:10" ht="16.5" customHeight="1" thickBot="1" x14ac:dyDescent="0.3">
      <c r="A66" s="328"/>
      <c r="B66" s="68">
        <v>2</v>
      </c>
      <c r="C66" s="68">
        <v>60</v>
      </c>
      <c r="D66" s="66" t="str">
        <f>IF(přihlášky!$F$64="X",přihlášky!$E$64,přihlášky!$H$64)</f>
        <v>Nestartuje</v>
      </c>
      <c r="E66" s="100" t="str">
        <f>přihlášky!C10</f>
        <v>ÚO České Budějovice</v>
      </c>
    </row>
    <row r="67" spans="1:10" ht="16.5" customHeight="1" x14ac:dyDescent="0.25">
      <c r="A67" s="327">
        <v>31</v>
      </c>
      <c r="B67" s="67">
        <v>1</v>
      </c>
      <c r="C67" s="67">
        <v>61</v>
      </c>
      <c r="D67" s="143" t="str">
        <f>IF(přihlášky!$F$77="X",přihlášky!$E$77,přihlášky!$H$77)</f>
        <v>Suchopár Jiří</v>
      </c>
      <c r="E67" s="99" t="str">
        <f>přihlášky!C11</f>
        <v>ÚO Strakonice</v>
      </c>
    </row>
    <row r="68" spans="1:10" ht="16.5" customHeight="1" thickBot="1" x14ac:dyDescent="0.3">
      <c r="A68" s="328"/>
      <c r="B68" s="68">
        <v>2</v>
      </c>
      <c r="C68" s="68">
        <v>62</v>
      </c>
      <c r="D68" s="66" t="str">
        <f>IF(přihlášky!$F$90="X",přihlášky!$E$90,přihlášky!$H$90)</f>
        <v>Holý Patrik (věž jednotlivci)</v>
      </c>
      <c r="E68" s="100" t="str">
        <f>přihlášky!C12</f>
        <v>ÚO Jindřichův Hradec</v>
      </c>
    </row>
    <row r="69" spans="1:10" ht="16.5" customHeight="1" x14ac:dyDescent="0.25">
      <c r="A69" s="327">
        <v>32</v>
      </c>
      <c r="B69" s="67">
        <v>1</v>
      </c>
      <c r="C69" s="67">
        <v>63</v>
      </c>
      <c r="D69" s="120" t="str">
        <f>IF(přihlášky!$F$103="X",přihlášky!$E$103,přihlášky!$H$103)</f>
        <v>Nestartuje</v>
      </c>
      <c r="E69" s="99" t="str">
        <f>přihlášky!C13</f>
        <v>ÚO Prachatice</v>
      </c>
    </row>
    <row r="70" spans="1:10" ht="16.5" customHeight="1" thickBot="1" x14ac:dyDescent="0.3">
      <c r="A70" s="328"/>
      <c r="B70" s="68">
        <v>2</v>
      </c>
      <c r="C70" s="68">
        <v>64</v>
      </c>
      <c r="D70" s="66" t="str">
        <f>IF(přihlášky!$F$26="X",přihlášky!$E$26,přihlášky!$H$26)</f>
        <v>Nestartuje</v>
      </c>
      <c r="E70" s="100" t="s">
        <v>46</v>
      </c>
    </row>
    <row r="71" spans="1:10" ht="16.5" customHeight="1" x14ac:dyDescent="0.25">
      <c r="A71" s="327">
        <v>33</v>
      </c>
      <c r="B71" s="67">
        <v>1</v>
      </c>
      <c r="C71" s="67">
        <v>65</v>
      </c>
      <c r="D71" s="120" t="str">
        <f>IF(přihlášky!$F$39="X",přihlášky!$E$39,přihlášky!$H$39)</f>
        <v>Nestartuje</v>
      </c>
      <c r="E71" s="99" t="str">
        <f>přihlášky!C8</f>
        <v>ÚO Tábor</v>
      </c>
    </row>
    <row r="72" spans="1:10" ht="16.5" customHeight="1" thickBot="1" x14ac:dyDescent="0.3">
      <c r="A72" s="328"/>
      <c r="B72" s="68">
        <v>2</v>
      </c>
      <c r="C72" s="68">
        <v>66</v>
      </c>
      <c r="D72" s="66" t="str">
        <f>IF(přihlášky!$F$52="X",přihlášky!$E$52,přihlášky!$H$52)</f>
        <v>Nestartuje</v>
      </c>
      <c r="E72" s="100" t="str">
        <f>přihlášky!C9</f>
        <v>ÚO Písek</v>
      </c>
    </row>
    <row r="73" spans="1:10" ht="16.5" customHeight="1" x14ac:dyDescent="0.25">
      <c r="A73" s="327">
        <v>34</v>
      </c>
      <c r="B73" s="67">
        <v>1</v>
      </c>
      <c r="C73" s="67">
        <v>67</v>
      </c>
      <c r="D73" s="120" t="str">
        <f>IF(přihlášky!$F$65="X",přihlášky!$E$65,přihlášky!$H$65)</f>
        <v>Nestartuje</v>
      </c>
      <c r="E73" s="99" t="str">
        <f>přihlášky!C10</f>
        <v>ÚO České Budějovice</v>
      </c>
    </row>
    <row r="74" spans="1:10" ht="16.5" customHeight="1" thickBot="1" x14ac:dyDescent="0.3">
      <c r="A74" s="328"/>
      <c r="B74" s="68">
        <v>2</v>
      </c>
      <c r="C74" s="68">
        <v>68</v>
      </c>
      <c r="D74" s="66" t="str">
        <f>IF(přihlášky!$F$78="X",přihlášky!$E$78,přihlášky!$H$78)</f>
        <v>Černovský Michal</v>
      </c>
      <c r="E74" s="100" t="str">
        <f>přihlášky!C11</f>
        <v>ÚO Strakonice</v>
      </c>
    </row>
    <row r="75" spans="1:10" ht="16.5" customHeight="1" x14ac:dyDescent="0.25">
      <c r="A75" s="327">
        <v>35</v>
      </c>
      <c r="B75" s="67">
        <v>1</v>
      </c>
      <c r="C75" s="67">
        <v>69</v>
      </c>
      <c r="D75" s="120" t="str">
        <f>IF(přihlášky!$F$91="X",přihlášky!$E$91,přihlášky!$H$91)</f>
        <v>Nestartuje</v>
      </c>
      <c r="E75" s="99" t="str">
        <f>přihlášky!C12</f>
        <v>ÚO Jindřichův Hradec</v>
      </c>
    </row>
    <row r="76" spans="1:10" ht="16.5" customHeight="1" thickBot="1" x14ac:dyDescent="0.3">
      <c r="A76" s="328"/>
      <c r="B76" s="68">
        <v>2</v>
      </c>
      <c r="C76" s="68">
        <v>70</v>
      </c>
      <c r="D76" s="66" t="str">
        <f>IF(přihlášky!$F$104="X",přihlášky!$E$104,přihlášky!$H$104)</f>
        <v>Stuchel Miroslav</v>
      </c>
      <c r="E76" s="100" t="str">
        <f>přihlášky!C13</f>
        <v>ÚO Prachatice</v>
      </c>
    </row>
    <row r="77" spans="1:10" ht="16.5" customHeight="1" x14ac:dyDescent="0.25">
      <c r="A77" s="321" t="s">
        <v>16</v>
      </c>
      <c r="B77" s="322"/>
      <c r="C77" s="322"/>
      <c r="D77" s="322"/>
      <c r="E77" s="323"/>
      <c r="F77" s="63"/>
      <c r="G77" s="63"/>
      <c r="H77" s="63"/>
      <c r="I77" s="63"/>
      <c r="J77" s="63"/>
    </row>
    <row r="78" spans="1:10" ht="16.5" customHeight="1" thickBot="1" x14ac:dyDescent="0.3">
      <c r="A78" s="324"/>
      <c r="B78" s="325"/>
      <c r="C78" s="325"/>
      <c r="D78" s="325"/>
      <c r="E78" s="326"/>
      <c r="F78" s="63"/>
      <c r="G78" s="63"/>
      <c r="H78" s="63"/>
      <c r="I78" s="63"/>
      <c r="J78" s="63"/>
    </row>
    <row r="79" spans="1:10" ht="48" customHeight="1" thickBot="1" x14ac:dyDescent="0.3">
      <c r="A79" s="28" t="s">
        <v>14</v>
      </c>
      <c r="B79" s="29" t="s">
        <v>13</v>
      </c>
      <c r="C79" s="30" t="s">
        <v>10</v>
      </c>
      <c r="D79" s="30" t="s">
        <v>0</v>
      </c>
      <c r="E79" s="30" t="s">
        <v>2</v>
      </c>
      <c r="F79" s="63"/>
      <c r="G79" s="63"/>
      <c r="H79" s="61"/>
      <c r="I79" s="61"/>
      <c r="J79" s="61"/>
    </row>
    <row r="80" spans="1:10" ht="16.5" customHeight="1" x14ac:dyDescent="0.3">
      <c r="A80" s="327">
        <v>1</v>
      </c>
      <c r="B80" s="122">
        <v>2</v>
      </c>
      <c r="C80" s="122">
        <v>1</v>
      </c>
      <c r="D80" s="141" t="str">
        <f>IF(přihlášky!$F$17="X",přihlášky!$E$17,přihlášky!H93)</f>
        <v>Čížek David</v>
      </c>
      <c r="E80" s="99" t="str">
        <f>přihlášky!C7</f>
        <v>ÚO Český Krumlov</v>
      </c>
      <c r="F80" s="63"/>
      <c r="G80" s="61"/>
      <c r="H80" s="61"/>
      <c r="I80" s="75"/>
      <c r="J80" s="62"/>
    </row>
    <row r="81" spans="1:10" ht="16.5" customHeight="1" thickBot="1" x14ac:dyDescent="0.35">
      <c r="A81" s="328"/>
      <c r="B81" s="21">
        <v>1</v>
      </c>
      <c r="C81" s="21">
        <v>2</v>
      </c>
      <c r="D81" s="142" t="str">
        <f>IF(přihlášky!$F$30="X",přihlášky!$E$30,přihlášky!$H$30)</f>
        <v>Novák Tomáš</v>
      </c>
      <c r="E81" s="100" t="str">
        <f>přihlášky!C8</f>
        <v>ÚO Tábor</v>
      </c>
      <c r="F81" s="63"/>
      <c r="G81" s="61"/>
      <c r="H81" s="61"/>
      <c r="I81" s="75"/>
      <c r="J81" s="62"/>
    </row>
    <row r="82" spans="1:10" ht="16.5" customHeight="1" x14ac:dyDescent="0.3">
      <c r="A82" s="327">
        <v>2</v>
      </c>
      <c r="B82" s="122">
        <v>2</v>
      </c>
      <c r="C82" s="122">
        <v>3</v>
      </c>
      <c r="D82" s="141" t="str">
        <f>IF(přihlášky!$F$43="X",přihlášky!$E$43,přihlášky!$H$43)</f>
        <v>Šourek Petr</v>
      </c>
      <c r="E82" s="99" t="str">
        <f>přihlášky!C9</f>
        <v>ÚO Písek</v>
      </c>
      <c r="F82" s="63"/>
      <c r="G82" s="61"/>
      <c r="H82" s="61"/>
      <c r="I82" s="75"/>
      <c r="J82" s="62"/>
    </row>
    <row r="83" spans="1:10" ht="16.5" customHeight="1" thickBot="1" x14ac:dyDescent="0.35">
      <c r="A83" s="328"/>
      <c r="B83" s="21">
        <v>1</v>
      </c>
      <c r="C83" s="21">
        <v>4</v>
      </c>
      <c r="D83" s="142" t="str">
        <f>IF(přihlášky!$F$56="X",přihlášky!$E$56,přihlášky!$H$56)</f>
        <v>Hasík Juraj</v>
      </c>
      <c r="E83" s="100" t="str">
        <f>přihlášky!C10</f>
        <v>ÚO České Budějovice</v>
      </c>
      <c r="F83" s="63"/>
      <c r="G83" s="61"/>
      <c r="H83" s="61"/>
      <c r="I83" s="75"/>
      <c r="J83" s="62"/>
    </row>
    <row r="84" spans="1:10" ht="16.5" customHeight="1" x14ac:dyDescent="0.3">
      <c r="A84" s="327">
        <v>3</v>
      </c>
      <c r="B84" s="122">
        <v>2</v>
      </c>
      <c r="C84" s="122">
        <v>5</v>
      </c>
      <c r="D84" s="141" t="str">
        <f>IF(přihlášky!$F$69="X",přihlášky!$E$69,přihlášky!$H$69)</f>
        <v>Krupka Luboš</v>
      </c>
      <c r="E84" s="99" t="str">
        <f>přihlášky!C11</f>
        <v>ÚO Strakonice</v>
      </c>
      <c r="F84" s="63"/>
      <c r="G84" s="61"/>
      <c r="H84" s="61"/>
      <c r="I84" s="75"/>
      <c r="J84" s="62"/>
    </row>
    <row r="85" spans="1:10" ht="16.5" customHeight="1" thickBot="1" x14ac:dyDescent="0.35">
      <c r="A85" s="328"/>
      <c r="B85" s="21">
        <v>1</v>
      </c>
      <c r="C85" s="21">
        <v>6</v>
      </c>
      <c r="D85" s="142" t="str">
        <f>IF(přihlášky!$F$82="X",přihlášky!$E$82,přihlášky!$H$82)</f>
        <v>Šmíd Stanislav</v>
      </c>
      <c r="E85" s="100" t="str">
        <f>přihlášky!C12</f>
        <v>ÚO Jindřichův Hradec</v>
      </c>
      <c r="F85" s="63"/>
      <c r="G85" s="61"/>
      <c r="H85" s="61"/>
      <c r="I85" s="75"/>
      <c r="J85" s="62"/>
    </row>
    <row r="86" spans="1:10" ht="16.5" customHeight="1" x14ac:dyDescent="0.3">
      <c r="A86" s="327">
        <v>4</v>
      </c>
      <c r="B86" s="122">
        <v>2</v>
      </c>
      <c r="C86" s="122">
        <v>7</v>
      </c>
      <c r="D86" s="141" t="str">
        <f>IF(přihlášky!$F$95="X",přihlášky!$E$95,přihlášky!$H$95)</f>
        <v>Cais Martin</v>
      </c>
      <c r="E86" s="99" t="str">
        <f>přihlášky!C13</f>
        <v>ÚO Prachatice</v>
      </c>
      <c r="F86" s="63"/>
      <c r="G86" s="61"/>
      <c r="H86" s="61"/>
      <c r="I86" s="75"/>
      <c r="J86" s="62"/>
    </row>
    <row r="87" spans="1:10" ht="16.5" customHeight="1" thickBot="1" x14ac:dyDescent="0.35">
      <c r="A87" s="328"/>
      <c r="B87" s="21">
        <v>1</v>
      </c>
      <c r="C87" s="21">
        <v>8</v>
      </c>
      <c r="D87" s="142" t="str">
        <f>IF(přihlášky!$F$18="X",přihlášky!$E$18,přihlášky!H94)</f>
        <v>Dvořák Petr</v>
      </c>
      <c r="E87" s="100" t="str">
        <f>přihlášky!C7</f>
        <v>ÚO Český Krumlov</v>
      </c>
      <c r="F87" s="63"/>
      <c r="G87" s="61"/>
      <c r="H87" s="61"/>
      <c r="I87" s="75"/>
      <c r="J87" s="62"/>
    </row>
    <row r="88" spans="1:10" ht="16.5" customHeight="1" x14ac:dyDescent="0.3">
      <c r="A88" s="327">
        <v>5</v>
      </c>
      <c r="B88" s="122">
        <v>2</v>
      </c>
      <c r="C88" s="122">
        <v>9</v>
      </c>
      <c r="D88" s="141" t="str">
        <f>IF(přihlášky!$F$31="X",přihlášky!$E$31,přihlášky!$H$31)</f>
        <v>Novák Dominik</v>
      </c>
      <c r="E88" s="99" t="str">
        <f>přihlášky!C8</f>
        <v>ÚO Tábor</v>
      </c>
      <c r="F88" s="63"/>
      <c r="G88" s="63"/>
      <c r="H88" s="61"/>
      <c r="I88" s="61"/>
      <c r="J88" s="61"/>
    </row>
    <row r="89" spans="1:10" ht="16.5" customHeight="1" thickBot="1" x14ac:dyDescent="0.35">
      <c r="A89" s="328"/>
      <c r="B89" s="21">
        <v>1</v>
      </c>
      <c r="C89" s="21">
        <v>10</v>
      </c>
      <c r="D89" s="142" t="str">
        <f>IF(přihlášky!$F$44="X",přihlášky!$E$44,přihlášky!$H$44)</f>
        <v>Horský Marek</v>
      </c>
      <c r="E89" s="100" t="str">
        <f>přihlášky!C9</f>
        <v>ÚO Písek</v>
      </c>
      <c r="F89" s="63"/>
      <c r="G89" s="61"/>
      <c r="H89" s="61"/>
      <c r="I89" s="75"/>
      <c r="J89" s="62"/>
    </row>
    <row r="90" spans="1:10" ht="16.5" customHeight="1" x14ac:dyDescent="0.3">
      <c r="A90" s="327">
        <v>6</v>
      </c>
      <c r="B90" s="122">
        <v>2</v>
      </c>
      <c r="C90" s="122">
        <v>11</v>
      </c>
      <c r="D90" s="141" t="str">
        <f>IF(přihlášky!$F$57="X",přihlášky!$E$57,přihlášky!$H$57)</f>
        <v>Ježek Jan</v>
      </c>
      <c r="E90" s="99" t="str">
        <f>přihlášky!C10</f>
        <v>ÚO České Budějovice</v>
      </c>
      <c r="F90" s="63"/>
      <c r="G90" s="61"/>
      <c r="H90" s="61"/>
      <c r="I90" s="75"/>
      <c r="J90" s="62"/>
    </row>
    <row r="91" spans="1:10" ht="16.5" customHeight="1" thickBot="1" x14ac:dyDescent="0.35">
      <c r="A91" s="328"/>
      <c r="B91" s="21">
        <v>1</v>
      </c>
      <c r="C91" s="21">
        <v>12</v>
      </c>
      <c r="D91" s="142" t="str">
        <f>IF(přihlášky!$F$70="X",přihlášky!$E$70,přihlášky!$H$70)</f>
        <v>Stibor Jiří</v>
      </c>
      <c r="E91" s="100" t="str">
        <f>přihlášky!C11</f>
        <v>ÚO Strakonice</v>
      </c>
      <c r="F91" s="63"/>
      <c r="G91" s="61"/>
      <c r="H91" s="61"/>
      <c r="I91" s="75"/>
      <c r="J91" s="62"/>
    </row>
    <row r="92" spans="1:10" ht="16.5" customHeight="1" x14ac:dyDescent="0.3">
      <c r="A92" s="327">
        <v>7</v>
      </c>
      <c r="B92" s="122">
        <v>2</v>
      </c>
      <c r="C92" s="122">
        <v>13</v>
      </c>
      <c r="D92" s="141" t="str">
        <f>IF(přihlášky!$F$83="X",přihlášky!$E$83,přihlášky!$H$83)</f>
        <v>Doktor Michal</v>
      </c>
      <c r="E92" s="99" t="str">
        <f>přihlášky!C12</f>
        <v>ÚO Jindřichův Hradec</v>
      </c>
      <c r="F92" s="63"/>
      <c r="G92" s="61"/>
      <c r="H92" s="61"/>
      <c r="I92" s="75"/>
      <c r="J92" s="62"/>
    </row>
    <row r="93" spans="1:10" ht="16.5" customHeight="1" thickBot="1" x14ac:dyDescent="0.35">
      <c r="A93" s="328"/>
      <c r="B93" s="21">
        <v>1</v>
      </c>
      <c r="C93" s="21">
        <v>14</v>
      </c>
      <c r="D93" s="142" t="str">
        <f>IF(přihlášky!$F$96="X",přihlášky!$E$96,přihlášky!$H$96)</f>
        <v>Šmajcl František</v>
      </c>
      <c r="E93" s="100" t="str">
        <f>přihlášky!C13</f>
        <v>ÚO Prachatice</v>
      </c>
      <c r="F93" s="63"/>
      <c r="G93" s="61"/>
      <c r="H93" s="61"/>
      <c r="I93" s="75"/>
      <c r="J93" s="62"/>
    </row>
    <row r="94" spans="1:10" ht="16.5" customHeight="1" x14ac:dyDescent="0.3">
      <c r="A94" s="327">
        <v>8</v>
      </c>
      <c r="B94" s="122">
        <v>2</v>
      </c>
      <c r="C94" s="122">
        <v>15</v>
      </c>
      <c r="D94" s="141" t="str">
        <f>IF(přihlášky!$F$19="X",přihlášky!$E$19,přihlášky!$H$19)</f>
        <v>Fučík Jan</v>
      </c>
      <c r="E94" s="99" t="str">
        <f>přihlášky!C7</f>
        <v>ÚO Český Krumlov</v>
      </c>
      <c r="F94" s="63"/>
      <c r="G94" s="61"/>
      <c r="H94" s="61"/>
      <c r="I94" s="75"/>
      <c r="J94" s="62"/>
    </row>
    <row r="95" spans="1:10" ht="16.5" customHeight="1" thickBot="1" x14ac:dyDescent="0.35">
      <c r="A95" s="328"/>
      <c r="B95" s="21">
        <v>1</v>
      </c>
      <c r="C95" s="21">
        <v>16</v>
      </c>
      <c r="D95" s="142" t="str">
        <f>IF(přihlášky!$F$32="X",přihlášky!$E$32,přihlášky!$H$32)</f>
        <v>Knotek Radim</v>
      </c>
      <c r="E95" s="100" t="str">
        <f>přihlášky!C8</f>
        <v>ÚO Tábor</v>
      </c>
      <c r="F95" s="63"/>
      <c r="G95" s="61"/>
      <c r="H95" s="61"/>
      <c r="I95" s="75"/>
      <c r="J95" s="62"/>
    </row>
    <row r="96" spans="1:10" ht="16.5" customHeight="1" x14ac:dyDescent="0.3">
      <c r="A96" s="327">
        <v>9</v>
      </c>
      <c r="B96" s="122">
        <v>2</v>
      </c>
      <c r="C96" s="122">
        <v>17</v>
      </c>
      <c r="D96" s="141" t="str">
        <f>IF(přihlášky!$F$45="X",přihlášky!$E$45,přihlášky!$H$45)</f>
        <v>Trantina Karel</v>
      </c>
      <c r="E96" s="99" t="str">
        <f>přihlášky!C9</f>
        <v>ÚO Písek</v>
      </c>
      <c r="F96" s="63"/>
      <c r="G96" s="61"/>
      <c r="H96" s="61"/>
      <c r="I96" s="75"/>
      <c r="J96" s="62"/>
    </row>
    <row r="97" spans="1:5" ht="16.5" customHeight="1" thickBot="1" x14ac:dyDescent="0.35">
      <c r="A97" s="328"/>
      <c r="B97" s="21">
        <v>1</v>
      </c>
      <c r="C97" s="21">
        <v>18</v>
      </c>
      <c r="D97" s="142" t="str">
        <f>IF(přihlášky!$F$58="X",přihlášky!$E$58,přihlášky!$H$58)</f>
        <v>Krygar Josef</v>
      </c>
      <c r="E97" s="100" t="str">
        <f>přihlášky!C10</f>
        <v>ÚO České Budějovice</v>
      </c>
    </row>
    <row r="98" spans="1:5" ht="16.5" customHeight="1" x14ac:dyDescent="0.3">
      <c r="A98" s="327">
        <v>10</v>
      </c>
      <c r="B98" s="122">
        <v>2</v>
      </c>
      <c r="C98" s="122">
        <v>19</v>
      </c>
      <c r="D98" s="141" t="str">
        <f>IF(přihlášky!$F$71="X",přihlášky!$E$71,přihlášky!$H$71)</f>
        <v>Muchl Vladimír</v>
      </c>
      <c r="E98" s="99" t="str">
        <f>přihlášky!C11</f>
        <v>ÚO Strakonice</v>
      </c>
    </row>
    <row r="99" spans="1:5" ht="16.5" customHeight="1" thickBot="1" x14ac:dyDescent="0.35">
      <c r="A99" s="328"/>
      <c r="B99" s="21">
        <v>1</v>
      </c>
      <c r="C99" s="21">
        <v>20</v>
      </c>
      <c r="D99" s="142" t="str">
        <f>IF(přihlášky!$F$84="X",přihlášky!$E$84,přihlášky!$H$84)</f>
        <v>Janů Pavel</v>
      </c>
      <c r="E99" s="100" t="str">
        <f>přihlášky!C12</f>
        <v>ÚO Jindřichův Hradec</v>
      </c>
    </row>
    <row r="100" spans="1:5" ht="16.5" customHeight="1" x14ac:dyDescent="0.3">
      <c r="A100" s="327">
        <v>11</v>
      </c>
      <c r="B100" s="122">
        <v>2</v>
      </c>
      <c r="C100" s="122">
        <v>21</v>
      </c>
      <c r="D100" s="141" t="str">
        <f>IF(přihlášky!$F$97="X",přihlášky!$E$97,přihlášky!$H$97)</f>
        <v>Študlar Petr</v>
      </c>
      <c r="E100" s="99" t="str">
        <f>přihlášky!C13</f>
        <v>ÚO Prachatice</v>
      </c>
    </row>
    <row r="101" spans="1:5" ht="16.5" customHeight="1" thickBot="1" x14ac:dyDescent="0.35">
      <c r="A101" s="328"/>
      <c r="B101" s="21">
        <v>1</v>
      </c>
      <c r="C101" s="21">
        <v>22</v>
      </c>
      <c r="D101" s="142" t="str">
        <f>IF(přihlášky!$F$20="X",přihlášky!$E$20,přihlášky!$H$20)</f>
        <v>Klein Adolf</v>
      </c>
      <c r="E101" s="100" t="str">
        <f>přihlášky!C7</f>
        <v>ÚO Český Krumlov</v>
      </c>
    </row>
    <row r="102" spans="1:5" ht="16.5" customHeight="1" x14ac:dyDescent="0.3">
      <c r="A102" s="327">
        <v>12</v>
      </c>
      <c r="B102" s="122">
        <v>2</v>
      </c>
      <c r="C102" s="122">
        <v>23</v>
      </c>
      <c r="D102" s="141" t="str">
        <f>IF(přihlášky!$F$33="X",přihlášky!$E$33,přihlášky!$H$33)</f>
        <v>Kopecký Jan</v>
      </c>
      <c r="E102" s="99" t="str">
        <f>přihlášky!C8</f>
        <v>ÚO Tábor</v>
      </c>
    </row>
    <row r="103" spans="1:5" ht="16.5" customHeight="1" thickBot="1" x14ac:dyDescent="0.35">
      <c r="A103" s="328"/>
      <c r="B103" s="21">
        <v>1</v>
      </c>
      <c r="C103" s="21">
        <v>24</v>
      </c>
      <c r="D103" s="142" t="str">
        <f>IF(přihlášky!$F$46="X",přihlášky!$E$46,přihlášky!$H$46)</f>
        <v>Jirout Patrik</v>
      </c>
      <c r="E103" s="100" t="str">
        <f>přihlášky!C9</f>
        <v>ÚO Písek</v>
      </c>
    </row>
    <row r="104" spans="1:5" ht="16.5" customHeight="1" x14ac:dyDescent="0.3">
      <c r="A104" s="327">
        <v>13</v>
      </c>
      <c r="B104" s="122">
        <v>2</v>
      </c>
      <c r="C104" s="122">
        <v>25</v>
      </c>
      <c r="D104" s="141" t="str">
        <f>IF(přihlášky!$F$59="X",přihlášky!$E$59,přihlášky!$H$59)</f>
        <v>Hájek David</v>
      </c>
      <c r="E104" s="99" t="str">
        <f>přihlášky!C10</f>
        <v>ÚO České Budějovice</v>
      </c>
    </row>
    <row r="105" spans="1:5" ht="16.5" customHeight="1" thickBot="1" x14ac:dyDescent="0.35">
      <c r="A105" s="328"/>
      <c r="B105" s="21">
        <v>1</v>
      </c>
      <c r="C105" s="21">
        <v>26</v>
      </c>
      <c r="D105" s="142" t="str">
        <f>IF(přihlášky!$F$72="X",přihlášky!$E$72,přihlášky!$H$72)</f>
        <v>Božka Martin</v>
      </c>
      <c r="E105" s="100" t="str">
        <f>přihlášky!C11</f>
        <v>ÚO Strakonice</v>
      </c>
    </row>
    <row r="106" spans="1:5" ht="16.5" customHeight="1" x14ac:dyDescent="0.3">
      <c r="A106" s="327">
        <v>14</v>
      </c>
      <c r="B106" s="122">
        <v>2</v>
      </c>
      <c r="C106" s="122">
        <v>27</v>
      </c>
      <c r="D106" s="141" t="str">
        <f>IF(přihlášky!$F$85="X",přihlášky!$E$85,přihlášky!$H$85)</f>
        <v>Bašta Vojtěch</v>
      </c>
      <c r="E106" s="99" t="str">
        <f>přihlášky!C12</f>
        <v>ÚO Jindřichův Hradec</v>
      </c>
    </row>
    <row r="107" spans="1:5" ht="16.5" customHeight="1" thickBot="1" x14ac:dyDescent="0.35">
      <c r="A107" s="328"/>
      <c r="B107" s="21">
        <v>1</v>
      </c>
      <c r="C107" s="21">
        <v>28</v>
      </c>
      <c r="D107" s="142" t="str">
        <f>IF(přihlášky!$F$98="X",přihlášky!$E$98,přihlášky!$H$98)</f>
        <v>Vodrášek Josef</v>
      </c>
      <c r="E107" s="100" t="str">
        <f>přihlášky!C13</f>
        <v>ÚO Prachatice</v>
      </c>
    </row>
    <row r="108" spans="1:5" ht="16.5" customHeight="1" x14ac:dyDescent="0.3">
      <c r="A108" s="327">
        <v>15</v>
      </c>
      <c r="B108" s="122">
        <v>2</v>
      </c>
      <c r="C108" s="122">
        <v>29</v>
      </c>
      <c r="D108" s="141" t="str">
        <f>IF(přihlášky!$F$21="X",přihlášky!$E$21,přihlášky!$H$21)</f>
        <v>Dudák Jakub</v>
      </c>
      <c r="E108" s="99" t="str">
        <f>přihlášky!C7</f>
        <v>ÚO Český Krumlov</v>
      </c>
    </row>
    <row r="109" spans="1:5" ht="16.5" customHeight="1" thickBot="1" x14ac:dyDescent="0.35">
      <c r="A109" s="328"/>
      <c r="B109" s="21">
        <v>1</v>
      </c>
      <c r="C109" s="21">
        <v>30</v>
      </c>
      <c r="D109" s="142" t="str">
        <f>IF(přihlášky!$F$34="X",přihlášky!$E$34,přihlášky!$H$34)</f>
        <v>Falada Denis</v>
      </c>
      <c r="E109" s="100" t="str">
        <f>přihlášky!C8</f>
        <v>ÚO Tábor</v>
      </c>
    </row>
    <row r="110" spans="1:5" ht="16.5" customHeight="1" x14ac:dyDescent="0.3">
      <c r="A110" s="327">
        <v>16</v>
      </c>
      <c r="B110" s="122">
        <v>2</v>
      </c>
      <c r="C110" s="122">
        <v>31</v>
      </c>
      <c r="D110" s="141" t="str">
        <f>IF(přihlášky!$F$47="X",přihlášky!$E$47,přihlášky!$H$47)</f>
        <v>Píbal Jiří</v>
      </c>
      <c r="E110" s="99" t="str">
        <f>přihlášky!C9</f>
        <v>ÚO Písek</v>
      </c>
    </row>
    <row r="111" spans="1:5" ht="16.5" customHeight="1" thickBot="1" x14ac:dyDescent="0.35">
      <c r="A111" s="328"/>
      <c r="B111" s="21">
        <v>1</v>
      </c>
      <c r="C111" s="21">
        <v>32</v>
      </c>
      <c r="D111" s="142" t="str">
        <f>IF(přihlášky!$F$60="X",přihlášky!$E$60,přihlášky!$H$60)</f>
        <v>Měřička Michal</v>
      </c>
      <c r="E111" s="100" t="str">
        <f>přihlášky!C10</f>
        <v>ÚO České Budějovice</v>
      </c>
    </row>
    <row r="112" spans="1:5" ht="16.5" customHeight="1" x14ac:dyDescent="0.3">
      <c r="A112" s="327">
        <v>17</v>
      </c>
      <c r="B112" s="122">
        <v>2</v>
      </c>
      <c r="C112" s="122">
        <v>33</v>
      </c>
      <c r="D112" s="141" t="str">
        <f>IF(přihlášky!$F$73="X",přihlášky!$E$73,přihlášky!$H$73)</f>
        <v>Pěnča Ivan</v>
      </c>
      <c r="E112" s="99" t="str">
        <f>přihlášky!C11</f>
        <v>ÚO Strakonice</v>
      </c>
    </row>
    <row r="113" spans="1:5" ht="16.5" customHeight="1" thickBot="1" x14ac:dyDescent="0.35">
      <c r="A113" s="328"/>
      <c r="B113" s="21">
        <v>1</v>
      </c>
      <c r="C113" s="21">
        <v>34</v>
      </c>
      <c r="D113" s="142" t="str">
        <f>IF(přihlášky!$F$86="X",přihlášky!$E$86,přihlášky!$H$86)</f>
        <v>Kučera Jan</v>
      </c>
      <c r="E113" s="100" t="str">
        <f>přihlášky!C12</f>
        <v>ÚO Jindřichův Hradec</v>
      </c>
    </row>
    <row r="114" spans="1:5" ht="16.5" customHeight="1" x14ac:dyDescent="0.3">
      <c r="A114" s="327">
        <v>18</v>
      </c>
      <c r="B114" s="122">
        <v>2</v>
      </c>
      <c r="C114" s="122">
        <v>35</v>
      </c>
      <c r="D114" s="141" t="str">
        <f>IF(přihlášky!$F$99="X",přihlášky!$E$99,přihlášky!$H$99)</f>
        <v>Uhlíř Josef</v>
      </c>
      <c r="E114" s="99" t="str">
        <f>přihlášky!C13</f>
        <v>ÚO Prachatice</v>
      </c>
    </row>
    <row r="115" spans="1:5" ht="16.5" customHeight="1" thickBot="1" x14ac:dyDescent="0.35">
      <c r="A115" s="328"/>
      <c r="B115" s="21">
        <v>1</v>
      </c>
      <c r="C115" s="21">
        <v>36</v>
      </c>
      <c r="D115" s="142" t="str">
        <f>IF(přihlášky!$F$22="X",přihlášky!$E$22,přihlášky!$H$22)</f>
        <v>Ottenschläger Václav</v>
      </c>
      <c r="E115" s="100" t="str">
        <f>přihlášky!C7</f>
        <v>ÚO Český Krumlov</v>
      </c>
    </row>
    <row r="116" spans="1:5" ht="16.5" customHeight="1" x14ac:dyDescent="0.25">
      <c r="A116" s="321" t="s">
        <v>16</v>
      </c>
      <c r="B116" s="322"/>
      <c r="C116" s="322"/>
      <c r="D116" s="322"/>
      <c r="E116" s="323"/>
    </row>
    <row r="117" spans="1:5" ht="16.5" customHeight="1" thickBot="1" x14ac:dyDescent="0.3">
      <c r="A117" s="324"/>
      <c r="B117" s="325"/>
      <c r="C117" s="325"/>
      <c r="D117" s="325"/>
      <c r="E117" s="326"/>
    </row>
    <row r="118" spans="1:5" ht="48" customHeight="1" thickBot="1" x14ac:dyDescent="0.3">
      <c r="A118" s="28" t="s">
        <v>14</v>
      </c>
      <c r="B118" s="29" t="s">
        <v>13</v>
      </c>
      <c r="C118" s="30" t="s">
        <v>10</v>
      </c>
      <c r="D118" s="30" t="s">
        <v>0</v>
      </c>
      <c r="E118" s="30" t="s">
        <v>2</v>
      </c>
    </row>
    <row r="119" spans="1:5" ht="16.5" customHeight="1" x14ac:dyDescent="0.3">
      <c r="A119" s="327">
        <v>19</v>
      </c>
      <c r="B119" s="122">
        <v>2</v>
      </c>
      <c r="C119" s="122">
        <v>37</v>
      </c>
      <c r="D119" s="141" t="str">
        <f>IF(přihlášky!$F$35="X",přihlášky!$E$35,přihlášky!$H$35)</f>
        <v>Průcha Josef</v>
      </c>
      <c r="E119" s="99" t="str">
        <f>přihlášky!C8</f>
        <v>ÚO Tábor</v>
      </c>
    </row>
    <row r="120" spans="1:5" ht="16.5" customHeight="1" thickBot="1" x14ac:dyDescent="0.35">
      <c r="A120" s="328"/>
      <c r="B120" s="21">
        <v>1</v>
      </c>
      <c r="C120" s="21">
        <v>38</v>
      </c>
      <c r="D120" s="66" t="str">
        <f>IF(přihlášky!$F$48="X",přihlášky!$E$48,přihlášky!$H$48)</f>
        <v>Motejzík Martin</v>
      </c>
      <c r="E120" s="100" t="str">
        <f>přihlášky!C9</f>
        <v>ÚO Písek</v>
      </c>
    </row>
    <row r="121" spans="1:5" ht="16.5" customHeight="1" x14ac:dyDescent="0.3">
      <c r="A121" s="327">
        <v>20</v>
      </c>
      <c r="B121" s="122">
        <v>2</v>
      </c>
      <c r="C121" s="122">
        <v>39</v>
      </c>
      <c r="D121" s="120" t="str">
        <f>IF(přihlášky!$F$61="X",přihlášky!$E$61,přihlášky!$H$61)</f>
        <v>Čada Milan</v>
      </c>
      <c r="E121" s="99" t="str">
        <f>přihlášky!C10</f>
        <v>ÚO České Budějovice</v>
      </c>
    </row>
    <row r="122" spans="1:5" ht="16.5" customHeight="1" thickBot="1" x14ac:dyDescent="0.35">
      <c r="A122" s="328"/>
      <c r="B122" s="21">
        <v>1</v>
      </c>
      <c r="C122" s="21">
        <v>40</v>
      </c>
      <c r="D122" s="66" t="str">
        <f>IF(přihlášky!$F$74="X",přihlášky!$E$74,přihlášky!$H$74)</f>
        <v>Vaňač Aleš</v>
      </c>
      <c r="E122" s="100" t="str">
        <f>přihlášky!C11</f>
        <v>ÚO Strakonice</v>
      </c>
    </row>
    <row r="123" spans="1:5" ht="16.5" customHeight="1" x14ac:dyDescent="0.3">
      <c r="A123" s="327">
        <v>21</v>
      </c>
      <c r="B123" s="122">
        <v>2</v>
      </c>
      <c r="C123" s="122">
        <v>41</v>
      </c>
      <c r="D123" s="120" t="str">
        <f>IF(přihlášky!$F$87="X",přihlášky!$E$87,přihlášky!$H$87)</f>
        <v>Huml Ondřej</v>
      </c>
      <c r="E123" s="99" t="str">
        <f>přihlášky!C12</f>
        <v>ÚO Jindřichův Hradec</v>
      </c>
    </row>
    <row r="124" spans="1:5" ht="16.5" customHeight="1" thickBot="1" x14ac:dyDescent="0.35">
      <c r="A124" s="328"/>
      <c r="B124" s="21">
        <v>1</v>
      </c>
      <c r="C124" s="21">
        <v>42</v>
      </c>
      <c r="D124" s="66" t="str">
        <f>IF(přihlášky!$F$100="X",přihlášky!$E$100,přihlášky!$H$100)</f>
        <v>Nestartuje</v>
      </c>
      <c r="E124" s="100" t="str">
        <f>přihlášky!C13</f>
        <v>ÚO Prachatice</v>
      </c>
    </row>
    <row r="125" spans="1:5" ht="16.5" customHeight="1" x14ac:dyDescent="0.3">
      <c r="A125" s="327">
        <v>22</v>
      </c>
      <c r="B125" s="122">
        <v>2</v>
      </c>
      <c r="C125" s="122">
        <v>43</v>
      </c>
      <c r="D125" s="120" t="str">
        <f>IF(přihlášky!$F$23="X",přihlášky!$E$23,přihlášky!$H$23)</f>
        <v>Klíma Miloslav</v>
      </c>
      <c r="E125" s="99" t="str">
        <f>přihlášky!C7</f>
        <v>ÚO Český Krumlov</v>
      </c>
    </row>
    <row r="126" spans="1:5" ht="16.5" customHeight="1" thickBot="1" x14ac:dyDescent="0.35">
      <c r="A126" s="328"/>
      <c r="B126" s="21">
        <v>1</v>
      </c>
      <c r="C126" s="21">
        <v>44</v>
      </c>
      <c r="D126" s="66" t="str">
        <f>IF(přihlášky!$F$36="X",přihlášky!$E$36,přihlášky!$H$36)</f>
        <v>Nestartuje</v>
      </c>
      <c r="E126" s="100" t="str">
        <f>přihlášky!C8</f>
        <v>ÚO Tábor</v>
      </c>
    </row>
    <row r="127" spans="1:5" ht="16.5" customHeight="1" x14ac:dyDescent="0.3">
      <c r="A127" s="327">
        <v>23</v>
      </c>
      <c r="B127" s="122">
        <v>2</v>
      </c>
      <c r="C127" s="122">
        <v>45</v>
      </c>
      <c r="D127" s="120" t="str">
        <f>IF(přihlášky!$F$49="X",přihlášky!$E$49,přihlášky!$H$49)</f>
        <v>Bláha Petr</v>
      </c>
      <c r="E127" s="99" t="str">
        <f>přihlášky!C9</f>
        <v>ÚO Písek</v>
      </c>
    </row>
    <row r="128" spans="1:5" ht="16.5" customHeight="1" thickBot="1" x14ac:dyDescent="0.35">
      <c r="A128" s="328"/>
      <c r="B128" s="21">
        <v>1</v>
      </c>
      <c r="C128" s="21">
        <v>46</v>
      </c>
      <c r="D128" s="66" t="str">
        <f>IF(přihlášky!$F$62="X",přihlášky!$E$62,přihlášky!$H$62)</f>
        <v>Míchal Martin</v>
      </c>
      <c r="E128" s="100" t="str">
        <f>přihlášky!C10</f>
        <v>ÚO České Budějovice</v>
      </c>
    </row>
    <row r="129" spans="1:5" ht="16.5" customHeight="1" x14ac:dyDescent="0.3">
      <c r="A129" s="327">
        <v>24</v>
      </c>
      <c r="B129" s="122">
        <v>2</v>
      </c>
      <c r="C129" s="122">
        <v>47</v>
      </c>
      <c r="D129" s="120" t="str">
        <f>IF(přihlášky!$F$75="X",přihlášky!$E$75,přihlášky!$H$75)</f>
        <v>Štolba František (věž jednotlici)</v>
      </c>
      <c r="E129" s="99" t="str">
        <f>přihlášky!C11</f>
        <v>ÚO Strakonice</v>
      </c>
    </row>
    <row r="130" spans="1:5" ht="16.5" customHeight="1" thickBot="1" x14ac:dyDescent="0.35">
      <c r="A130" s="328"/>
      <c r="B130" s="21">
        <v>1</v>
      </c>
      <c r="C130" s="21">
        <v>48</v>
      </c>
      <c r="D130" s="66" t="str">
        <f>IF(přihlášky!$F$88="X",přihlášky!$E$88,přihlášky!$H$88)</f>
        <v>Šenkýř Marek</v>
      </c>
      <c r="E130" s="100" t="str">
        <f>přihlášky!C12</f>
        <v>ÚO Jindřichův Hradec</v>
      </c>
    </row>
    <row r="131" spans="1:5" ht="16.5" customHeight="1" x14ac:dyDescent="0.3">
      <c r="A131" s="327">
        <v>25</v>
      </c>
      <c r="B131" s="122">
        <v>2</v>
      </c>
      <c r="C131" s="122">
        <v>49</v>
      </c>
      <c r="D131" s="120" t="str">
        <f>IF(přihlášky!$F$101="X",přihlášky!$E$101,přihlášky!$H$101)</f>
        <v>Vozandych Petr</v>
      </c>
      <c r="E131" s="99" t="str">
        <f>přihlášky!C13</f>
        <v>ÚO Prachatice</v>
      </c>
    </row>
    <row r="132" spans="1:5" ht="16.5" customHeight="1" thickBot="1" x14ac:dyDescent="0.35">
      <c r="A132" s="328"/>
      <c r="B132" s="21">
        <v>1</v>
      </c>
      <c r="C132" s="21">
        <v>50</v>
      </c>
      <c r="D132" s="66" t="str">
        <f>IF(přihlášky!$F$24="X",přihlášky!$E$24,přihlášky!$H$24)</f>
        <v>Bartuška Jiří</v>
      </c>
      <c r="E132" s="100" t="str">
        <f>přihlášky!C7</f>
        <v>ÚO Český Krumlov</v>
      </c>
    </row>
    <row r="133" spans="1:5" ht="16.5" customHeight="1" x14ac:dyDescent="0.3">
      <c r="A133" s="327">
        <v>26</v>
      </c>
      <c r="B133" s="122">
        <v>2</v>
      </c>
      <c r="C133" s="122">
        <v>51</v>
      </c>
      <c r="D133" s="120" t="str">
        <f>IF(přihlášky!$F$37="X",přihlášky!$E$37,přihlášky!$H$37)</f>
        <v>Havelka Mikuláš</v>
      </c>
      <c r="E133" s="99" t="str">
        <f>přihlášky!C8</f>
        <v>ÚO Tábor</v>
      </c>
    </row>
    <row r="134" spans="1:5" ht="16.5" customHeight="1" thickBot="1" x14ac:dyDescent="0.35">
      <c r="A134" s="328"/>
      <c r="B134" s="21">
        <v>1</v>
      </c>
      <c r="C134" s="21">
        <v>52</v>
      </c>
      <c r="D134" s="121" t="str">
        <f>IF(přihlášky!$F$50="X",přihlášky!$E$50,přihlášky!$H$50)</f>
        <v>Nestartuje</v>
      </c>
      <c r="E134" s="100" t="str">
        <f>přihlášky!C9</f>
        <v>ÚO Písek</v>
      </c>
    </row>
    <row r="135" spans="1:5" ht="16.5" customHeight="1" x14ac:dyDescent="0.3">
      <c r="A135" s="327">
        <v>27</v>
      </c>
      <c r="B135" s="122">
        <v>2</v>
      </c>
      <c r="C135" s="122">
        <v>53</v>
      </c>
      <c r="D135" s="120" t="str">
        <f>IF(přihlášky!$F$63="X",přihlášky!$E$63,přihlášky!$H$63)</f>
        <v>Völfel David</v>
      </c>
      <c r="E135" s="99" t="str">
        <f>přihlášky!C10</f>
        <v>ÚO České Budějovice</v>
      </c>
    </row>
    <row r="136" spans="1:5" ht="16.5" customHeight="1" thickBot="1" x14ac:dyDescent="0.35">
      <c r="A136" s="328"/>
      <c r="B136" s="21">
        <v>1</v>
      </c>
      <c r="C136" s="21">
        <v>54</v>
      </c>
      <c r="D136" s="66" t="str">
        <f>IF(přihlášky!$F$76="X",přihlášky!$E$76,přihlášky!$H$76)</f>
        <v>Pospíšil Michael (věž jednotlivci)</v>
      </c>
      <c r="E136" s="100" t="str">
        <f>přihlášky!C11</f>
        <v>ÚO Strakonice</v>
      </c>
    </row>
    <row r="137" spans="1:5" ht="16.5" customHeight="1" x14ac:dyDescent="0.3">
      <c r="A137" s="327">
        <v>28</v>
      </c>
      <c r="B137" s="122">
        <v>2</v>
      </c>
      <c r="C137" s="122">
        <v>55</v>
      </c>
      <c r="D137" s="120" t="str">
        <f>IF(přihlášky!$F$89="X",přihlášky!$E$89,přihlášky!$H$89)</f>
        <v>Janů František</v>
      </c>
      <c r="E137" s="99" t="str">
        <f>přihlášky!C12</f>
        <v>ÚO Jindřichův Hradec</v>
      </c>
    </row>
    <row r="138" spans="1:5" ht="16.5" customHeight="1" thickBot="1" x14ac:dyDescent="0.35">
      <c r="A138" s="328"/>
      <c r="B138" s="21">
        <v>1</v>
      </c>
      <c r="C138" s="21">
        <v>56</v>
      </c>
      <c r="D138" s="66" t="str">
        <f>IF(přihlášky!$F$102="X",přihlášky!$E$102,přihlášky!$H$102)</f>
        <v>Jiráň Marek</v>
      </c>
      <c r="E138" s="100" t="str">
        <f>přihlášky!C13</f>
        <v>ÚO Prachatice</v>
      </c>
    </row>
    <row r="139" spans="1:5" ht="16.5" customHeight="1" x14ac:dyDescent="0.3">
      <c r="A139" s="327">
        <v>29</v>
      </c>
      <c r="B139" s="122">
        <v>2</v>
      </c>
      <c r="C139" s="122">
        <v>57</v>
      </c>
      <c r="D139" s="120" t="str">
        <f>IF(přihlášky!$F$25="X",přihlášky!$E$25,přihlášky!$H$25)</f>
        <v>Marek Jakub (jednotlivci)</v>
      </c>
      <c r="E139" s="99" t="str">
        <f>přihlášky!C7</f>
        <v>ÚO Český Krumlov</v>
      </c>
    </row>
    <row r="140" spans="1:5" ht="16.5" customHeight="1" thickBot="1" x14ac:dyDescent="0.35">
      <c r="A140" s="328"/>
      <c r="B140" s="21">
        <v>1</v>
      </c>
      <c r="C140" s="21">
        <v>58</v>
      </c>
      <c r="D140" s="66" t="str">
        <f>IF(přihlášky!$F$38="X",přihlášky!$E$38,přihlášky!$H$38)</f>
        <v>Baránek Václav (100m jednotlivci)</v>
      </c>
      <c r="E140" s="100" t="str">
        <f>přihlášky!C8</f>
        <v>ÚO Tábor</v>
      </c>
    </row>
    <row r="141" spans="1:5" ht="16.5" customHeight="1" x14ac:dyDescent="0.3">
      <c r="A141" s="327">
        <v>30</v>
      </c>
      <c r="B141" s="122">
        <v>2</v>
      </c>
      <c r="C141" s="67">
        <v>59</v>
      </c>
      <c r="D141" s="120" t="str">
        <f>IF(přihlášky!$F$51="X",přihlášky!$E$51,přihlášky!$H$51)</f>
        <v>Nestartuje</v>
      </c>
      <c r="E141" s="99" t="str">
        <f>přihlášky!C9</f>
        <v>ÚO Písek</v>
      </c>
    </row>
    <row r="142" spans="1:5" ht="16.5" customHeight="1" thickBot="1" x14ac:dyDescent="0.35">
      <c r="A142" s="328"/>
      <c r="B142" s="21">
        <v>1</v>
      </c>
      <c r="C142" s="68">
        <v>60</v>
      </c>
      <c r="D142" s="66" t="str">
        <f>IF(přihlášky!$F$64="X",přihlášky!$E$64,přihlášky!$H$64)</f>
        <v>Nestartuje</v>
      </c>
      <c r="E142" s="100" t="str">
        <f>přihlášky!C10</f>
        <v>ÚO České Budějovice</v>
      </c>
    </row>
    <row r="143" spans="1:5" ht="16.5" customHeight="1" x14ac:dyDescent="0.3">
      <c r="A143" s="327">
        <v>31</v>
      </c>
      <c r="B143" s="122">
        <v>2</v>
      </c>
      <c r="C143" s="67">
        <v>61</v>
      </c>
      <c r="D143" s="143" t="str">
        <f>IF(přihlášky!$F$77="X",přihlášky!$E$77,přihlášky!$H$77)</f>
        <v>Suchopár Jiří</v>
      </c>
      <c r="E143" s="99" t="str">
        <f>přihlášky!C11</f>
        <v>ÚO Strakonice</v>
      </c>
    </row>
    <row r="144" spans="1:5" ht="16.5" customHeight="1" thickBot="1" x14ac:dyDescent="0.35">
      <c r="A144" s="328"/>
      <c r="B144" s="21">
        <v>1</v>
      </c>
      <c r="C144" s="68">
        <v>62</v>
      </c>
      <c r="D144" s="66" t="str">
        <f>IF(přihlášky!$F$90="X",přihlášky!$E$90,přihlášky!$H$90)</f>
        <v>Holý Patrik (věž jednotlivci)</v>
      </c>
      <c r="E144" s="100" t="str">
        <f>přihlášky!C12</f>
        <v>ÚO Jindřichův Hradec</v>
      </c>
    </row>
    <row r="145" spans="1:5" ht="16.5" customHeight="1" x14ac:dyDescent="0.3">
      <c r="A145" s="327">
        <v>32</v>
      </c>
      <c r="B145" s="122">
        <v>2</v>
      </c>
      <c r="C145" s="67">
        <v>63</v>
      </c>
      <c r="D145" s="120" t="str">
        <f>IF(přihlášky!$F$103="X",přihlášky!$E$103,přihlášky!$H$103)</f>
        <v>Nestartuje</v>
      </c>
      <c r="E145" s="99" t="str">
        <f>přihlášky!C13</f>
        <v>ÚO Prachatice</v>
      </c>
    </row>
    <row r="146" spans="1:5" ht="16.5" customHeight="1" thickBot="1" x14ac:dyDescent="0.35">
      <c r="A146" s="328"/>
      <c r="B146" s="21">
        <v>1</v>
      </c>
      <c r="C146" s="68">
        <v>64</v>
      </c>
      <c r="D146" s="66" t="str">
        <f>IF(přihlášky!$F$26="X",přihlášky!$E$26,přihlášky!$H$26)</f>
        <v>Nestartuje</v>
      </c>
      <c r="E146" s="100" t="s">
        <v>46</v>
      </c>
    </row>
    <row r="147" spans="1:5" ht="16.5" customHeight="1" x14ac:dyDescent="0.3">
      <c r="A147" s="327">
        <v>33</v>
      </c>
      <c r="B147" s="122">
        <v>2</v>
      </c>
      <c r="C147" s="122">
        <v>65</v>
      </c>
      <c r="D147" s="120" t="str">
        <f>IF(přihlášky!$F$39="X",přihlášky!$E$39,přihlášky!$H$39)</f>
        <v>Nestartuje</v>
      </c>
      <c r="E147" s="99" t="str">
        <f>přihlášky!C8</f>
        <v>ÚO Tábor</v>
      </c>
    </row>
    <row r="148" spans="1:5" ht="16.5" customHeight="1" thickBot="1" x14ac:dyDescent="0.35">
      <c r="A148" s="328"/>
      <c r="B148" s="21">
        <v>1</v>
      </c>
      <c r="C148" s="21">
        <v>66</v>
      </c>
      <c r="D148" s="66" t="str">
        <f>IF(přihlášky!$F$52="X",přihlášky!$E$52,přihlášky!$H$52)</f>
        <v>Nestartuje</v>
      </c>
      <c r="E148" s="100" t="str">
        <f>přihlášky!C9</f>
        <v>ÚO Písek</v>
      </c>
    </row>
    <row r="149" spans="1:5" ht="16.5" customHeight="1" x14ac:dyDescent="0.3">
      <c r="A149" s="327">
        <v>34</v>
      </c>
      <c r="B149" s="122">
        <v>2</v>
      </c>
      <c r="C149" s="122">
        <v>67</v>
      </c>
      <c r="D149" s="120" t="str">
        <f>IF(přihlášky!$F$65="X",přihlášky!$E$65,přihlášky!$H$65)</f>
        <v>Nestartuje</v>
      </c>
      <c r="E149" s="99" t="str">
        <f>přihlášky!C10</f>
        <v>ÚO České Budějovice</v>
      </c>
    </row>
    <row r="150" spans="1:5" ht="16.5" customHeight="1" thickBot="1" x14ac:dyDescent="0.35">
      <c r="A150" s="328"/>
      <c r="B150" s="21">
        <v>1</v>
      </c>
      <c r="C150" s="21">
        <v>68</v>
      </c>
      <c r="D150" s="66" t="str">
        <f>IF(přihlášky!$F$78="X",přihlášky!$E$78,přihlášky!$H$78)</f>
        <v>Černovský Michal</v>
      </c>
      <c r="E150" s="100" t="str">
        <f>přihlášky!C11</f>
        <v>ÚO Strakonice</v>
      </c>
    </row>
    <row r="151" spans="1:5" ht="16.5" customHeight="1" x14ac:dyDescent="0.3">
      <c r="A151" s="327">
        <v>35</v>
      </c>
      <c r="B151" s="122">
        <v>2</v>
      </c>
      <c r="C151" s="122">
        <v>69</v>
      </c>
      <c r="D151" s="120" t="str">
        <f>IF(přihlášky!$F$91="X",přihlášky!$E$91,přihlášky!$H$91)</f>
        <v>Nestartuje</v>
      </c>
      <c r="E151" s="99" t="str">
        <f>přihlášky!C12</f>
        <v>ÚO Jindřichův Hradec</v>
      </c>
    </row>
    <row r="152" spans="1:5" ht="16.5" customHeight="1" thickBot="1" x14ac:dyDescent="0.35">
      <c r="A152" s="328"/>
      <c r="B152" s="21">
        <v>1</v>
      </c>
      <c r="C152" s="21">
        <v>70</v>
      </c>
      <c r="D152" s="66" t="str">
        <f>IF(přihlášky!$F$104="X",přihlášky!$E$104,přihlášky!$H$104)</f>
        <v>Stuchel Miroslav</v>
      </c>
      <c r="E152" s="100" t="str">
        <f>přihlášky!C13</f>
        <v>ÚO Prachatice</v>
      </c>
    </row>
    <row r="153" spans="1:5" x14ac:dyDescent="0.25">
      <c r="A153" s="319" t="s">
        <v>124</v>
      </c>
      <c r="B153" s="335"/>
      <c r="C153" s="335"/>
      <c r="D153" s="335"/>
      <c r="E153" s="336"/>
    </row>
    <row r="154" spans="1:5" ht="16.2" thickBot="1" x14ac:dyDescent="0.3">
      <c r="A154" s="320"/>
      <c r="B154" s="337"/>
      <c r="C154" s="337"/>
      <c r="D154" s="337"/>
      <c r="E154" s="338"/>
    </row>
    <row r="155" spans="1:5" ht="28.2" thickBot="1" x14ac:dyDescent="0.3">
      <c r="A155" s="242" t="s">
        <v>14</v>
      </c>
      <c r="B155" s="243" t="s">
        <v>13</v>
      </c>
      <c r="C155" s="210" t="s">
        <v>10</v>
      </c>
      <c r="D155" s="210" t="s">
        <v>0</v>
      </c>
      <c r="E155" s="244" t="s">
        <v>2</v>
      </c>
    </row>
    <row r="156" spans="1:5" x14ac:dyDescent="0.25">
      <c r="A156" s="342">
        <v>1</v>
      </c>
      <c r="B156" s="67">
        <v>1</v>
      </c>
      <c r="C156" s="67">
        <v>1</v>
      </c>
      <c r="D156" s="141" t="str">
        <f>IF(přihlášky!$G$17="X",přihlášky!$E$17,přihlášky!H169)</f>
        <v>Čížek David</v>
      </c>
      <c r="E156" s="99" t="str">
        <f>přihlášky!C7</f>
        <v>ÚO Český Krumlov</v>
      </c>
    </row>
    <row r="157" spans="1:5" x14ac:dyDescent="0.25">
      <c r="A157" s="331"/>
      <c r="B157" s="205">
        <v>2</v>
      </c>
      <c r="C157" s="205">
        <v>2</v>
      </c>
      <c r="D157" s="156" t="str">
        <f>IF(přihlášky!$G$30="X",přihlášky!$E$30,přihlášky!$H$30)</f>
        <v>Novák Tomáš</v>
      </c>
      <c r="E157" s="207" t="str">
        <f>přihlášky!C8</f>
        <v>ÚO Tábor</v>
      </c>
    </row>
    <row r="158" spans="1:5" ht="16.2" thickBot="1" x14ac:dyDescent="0.3">
      <c r="A158" s="332"/>
      <c r="B158" s="68">
        <v>3</v>
      </c>
      <c r="C158" s="68">
        <v>3</v>
      </c>
      <c r="D158" s="142" t="str">
        <f>IF(přihlášky!$G$43="X",přihlášky!$E$43,přihlášky!$H$43)</f>
        <v>Nestartuje</v>
      </c>
      <c r="E158" s="100" t="str">
        <f>přihlášky!C9</f>
        <v>ÚO Písek</v>
      </c>
    </row>
    <row r="159" spans="1:5" x14ac:dyDescent="0.25">
      <c r="A159" s="342">
        <v>2</v>
      </c>
      <c r="B159" s="67">
        <v>1</v>
      </c>
      <c r="C159" s="67">
        <v>4</v>
      </c>
      <c r="D159" s="141" t="str">
        <f>IF(přihlášky!$G$56="X",přihlášky!$E$56,přihlášky!$H$56)</f>
        <v>Hasík Juraj</v>
      </c>
      <c r="E159" s="99" t="str">
        <f>přihlášky!C10</f>
        <v>ÚO České Budějovice</v>
      </c>
    </row>
    <row r="160" spans="1:5" x14ac:dyDescent="0.25">
      <c r="A160" s="331"/>
      <c r="B160" s="205">
        <v>2</v>
      </c>
      <c r="C160" s="205">
        <v>5</v>
      </c>
      <c r="D160" s="156" t="str">
        <f>IF(přihlášky!$G$69="X",přihlášky!$E$69,přihlášky!$H$69)</f>
        <v>Krupka Luboš</v>
      </c>
      <c r="E160" s="207" t="str">
        <f>přihlášky!C11</f>
        <v>ÚO Strakonice</v>
      </c>
    </row>
    <row r="161" spans="1:5" ht="16.2" thickBot="1" x14ac:dyDescent="0.3">
      <c r="A161" s="332"/>
      <c r="B161" s="68">
        <v>3</v>
      </c>
      <c r="C161" s="68">
        <v>6</v>
      </c>
      <c r="D161" s="142" t="str">
        <f>IF(přihlášky!$G$82="X",přihlášky!$E$82,přihlášky!$H$82)</f>
        <v>Šmíd Stanislav</v>
      </c>
      <c r="E161" s="100" t="str">
        <f>přihlášky!C12</f>
        <v>ÚO Jindřichův Hradec</v>
      </c>
    </row>
    <row r="162" spans="1:5" x14ac:dyDescent="0.25">
      <c r="A162" s="342">
        <v>3</v>
      </c>
      <c r="B162" s="67">
        <v>1</v>
      </c>
      <c r="C162" s="67">
        <v>7</v>
      </c>
      <c r="D162" s="141" t="str">
        <f>IF(přihlášky!$G$95="X",přihlášky!$E$95,přihlášky!$H$95)</f>
        <v>Cais Martin</v>
      </c>
      <c r="E162" s="99" t="str">
        <f>přihlášky!C13</f>
        <v>ÚO Prachatice</v>
      </c>
    </row>
    <row r="163" spans="1:5" x14ac:dyDescent="0.25">
      <c r="A163" s="331"/>
      <c r="B163" s="205">
        <v>2</v>
      </c>
      <c r="C163" s="205">
        <v>8</v>
      </c>
      <c r="D163" s="156" t="str">
        <f>IF(přihlášky!$G$18="X",přihlášky!$E$18,přihlášky!H170)</f>
        <v>Dvořák Petr</v>
      </c>
      <c r="E163" s="207" t="str">
        <f>přihlášky!C7</f>
        <v>ÚO Český Krumlov</v>
      </c>
    </row>
    <row r="164" spans="1:5" ht="16.2" thickBot="1" x14ac:dyDescent="0.3">
      <c r="A164" s="332"/>
      <c r="B164" s="68">
        <v>3</v>
      </c>
      <c r="C164" s="68">
        <v>9</v>
      </c>
      <c r="D164" s="142" t="str">
        <f>IF(přihlášky!$G$31="X",přihlášky!$E$31,přihlášky!$H$31)</f>
        <v>Novák Dominik</v>
      </c>
      <c r="E164" s="100" t="str">
        <f>přihlášky!C8</f>
        <v>ÚO Tábor</v>
      </c>
    </row>
    <row r="165" spans="1:5" x14ac:dyDescent="0.25">
      <c r="A165" s="342">
        <v>4</v>
      </c>
      <c r="B165" s="67">
        <v>1</v>
      </c>
      <c r="C165" s="67">
        <v>10</v>
      </c>
      <c r="D165" s="141" t="str">
        <f>IF(přihlášky!$G$44="X",přihlášky!$E$44,přihlášky!$H$44)</f>
        <v>Horský Marek</v>
      </c>
      <c r="E165" s="99" t="str">
        <f>přihlášky!C9</f>
        <v>ÚO Písek</v>
      </c>
    </row>
    <row r="166" spans="1:5" x14ac:dyDescent="0.25">
      <c r="A166" s="331"/>
      <c r="B166" s="205">
        <v>2</v>
      </c>
      <c r="C166" s="205">
        <v>11</v>
      </c>
      <c r="D166" s="156" t="str">
        <f>IF(přihlášky!$G$57="X",přihlášky!$E$57,přihlášky!$H$57)</f>
        <v>Ježek Jan</v>
      </c>
      <c r="E166" s="207" t="str">
        <f>přihlášky!C10</f>
        <v>ÚO České Budějovice</v>
      </c>
    </row>
    <row r="167" spans="1:5" ht="16.2" thickBot="1" x14ac:dyDescent="0.3">
      <c r="A167" s="332"/>
      <c r="B167" s="68">
        <v>3</v>
      </c>
      <c r="C167" s="68">
        <v>12</v>
      </c>
      <c r="D167" s="142" t="str">
        <f>IF(přihlášky!$G$70="X",přihlášky!$E$70,přihlášky!$H$70)</f>
        <v>Stibor Jiří</v>
      </c>
      <c r="E167" s="100" t="str">
        <f>přihlášky!C11</f>
        <v>ÚO Strakonice</v>
      </c>
    </row>
    <row r="168" spans="1:5" x14ac:dyDescent="0.25">
      <c r="A168" s="342">
        <v>5</v>
      </c>
      <c r="B168" s="67">
        <v>1</v>
      </c>
      <c r="C168" s="67">
        <v>13</v>
      </c>
      <c r="D168" s="141" t="str">
        <f>IF(přihlášky!$G$83="X",přihlášky!$E$83,přihlášky!$H$83)</f>
        <v>Nestartuje</v>
      </c>
      <c r="E168" s="99" t="str">
        <f>přihlášky!C12</f>
        <v>ÚO Jindřichův Hradec</v>
      </c>
    </row>
    <row r="169" spans="1:5" x14ac:dyDescent="0.25">
      <c r="A169" s="331"/>
      <c r="B169" s="205">
        <v>2</v>
      </c>
      <c r="C169" s="205">
        <v>14</v>
      </c>
      <c r="D169" s="156" t="str">
        <f>IF(přihlášky!$G$96="X",přihlášky!$E$96,přihlášky!$H$96)</f>
        <v>Šmajcl František</v>
      </c>
      <c r="E169" s="207" t="str">
        <f>přihlášky!C13</f>
        <v>ÚO Prachatice</v>
      </c>
    </row>
    <row r="170" spans="1:5" ht="16.2" thickBot="1" x14ac:dyDescent="0.3">
      <c r="A170" s="332"/>
      <c r="B170" s="68">
        <v>3</v>
      </c>
      <c r="C170" s="68">
        <v>15</v>
      </c>
      <c r="D170" s="142" t="str">
        <f>IF(přihlášky!$G$19="X",přihlášky!$E$19,přihlášky!$H$19)</f>
        <v>Fučík Jan</v>
      </c>
      <c r="E170" s="100" t="str">
        <f>přihlášky!C7</f>
        <v>ÚO Český Krumlov</v>
      </c>
    </row>
    <row r="171" spans="1:5" x14ac:dyDescent="0.25">
      <c r="A171" s="330">
        <v>6</v>
      </c>
      <c r="B171" s="67">
        <v>1</v>
      </c>
      <c r="C171" s="67">
        <v>16</v>
      </c>
      <c r="D171" s="141" t="str">
        <f>IF(přihlášky!$G$32="X",přihlášky!$E$32,přihlášky!$H$32)</f>
        <v>Knotek Radim</v>
      </c>
      <c r="E171" s="99" t="str">
        <f>přihlášky!C8</f>
        <v>ÚO Tábor</v>
      </c>
    </row>
    <row r="172" spans="1:5" x14ac:dyDescent="0.25">
      <c r="A172" s="331"/>
      <c r="B172" s="205">
        <v>2</v>
      </c>
      <c r="C172" s="205">
        <v>17</v>
      </c>
      <c r="D172" s="156" t="str">
        <f>IF(přihlášky!$G$45="X",přihlášky!$E$45,přihlášky!$H$45)</f>
        <v>Trantina Karel</v>
      </c>
      <c r="E172" s="207" t="str">
        <f>přihlášky!C9</f>
        <v>ÚO Písek</v>
      </c>
    </row>
    <row r="173" spans="1:5" ht="16.2" thickBot="1" x14ac:dyDescent="0.3">
      <c r="A173" s="332"/>
      <c r="B173" s="68">
        <v>3</v>
      </c>
      <c r="C173" s="68">
        <v>18</v>
      </c>
      <c r="D173" s="142" t="str">
        <f>IF(přihlášky!$G$58="X",přihlášky!$E$58,přihlášky!$H$58)</f>
        <v>Krygar Josef</v>
      </c>
      <c r="E173" s="100" t="str">
        <f>přihlášky!C10</f>
        <v>ÚO České Budějovice</v>
      </c>
    </row>
    <row r="174" spans="1:5" x14ac:dyDescent="0.25">
      <c r="A174" s="327">
        <v>7</v>
      </c>
      <c r="B174" s="67">
        <v>1</v>
      </c>
      <c r="C174" s="67">
        <v>19</v>
      </c>
      <c r="D174" s="141" t="str">
        <f>IF(přihlášky!$G$71="X",přihlášky!$E$71,přihlášky!$H$71)</f>
        <v>Muchl Vladimír</v>
      </c>
      <c r="E174" s="99" t="str">
        <f>přihlášky!C11</f>
        <v>ÚO Strakonice</v>
      </c>
    </row>
    <row r="175" spans="1:5" x14ac:dyDescent="0.25">
      <c r="A175" s="339"/>
      <c r="B175" s="205">
        <v>2</v>
      </c>
      <c r="C175" s="205">
        <v>20</v>
      </c>
      <c r="D175" s="156" t="str">
        <f>IF(přihlášky!$G$84="X",přihlášky!$E$84,přihlášky!$H$84)</f>
        <v>Janů Pavel</v>
      </c>
      <c r="E175" s="207" t="str">
        <f>přihlášky!C12</f>
        <v>ÚO Jindřichův Hradec</v>
      </c>
    </row>
    <row r="176" spans="1:5" ht="16.2" thickBot="1" x14ac:dyDescent="0.3">
      <c r="A176" s="340"/>
      <c r="B176" s="68">
        <v>3</v>
      </c>
      <c r="C176" s="68">
        <v>21</v>
      </c>
      <c r="D176" s="142" t="str">
        <f>IF(přihlášky!$G$97="X",přihlášky!$E$97,přihlášky!$H$97)</f>
        <v>Študlar Petr</v>
      </c>
      <c r="E176" s="100" t="str">
        <f>přihlášky!C13</f>
        <v>ÚO Prachatice</v>
      </c>
    </row>
    <row r="177" spans="1:5" x14ac:dyDescent="0.25">
      <c r="A177" s="341">
        <v>8</v>
      </c>
      <c r="B177" s="67">
        <v>1</v>
      </c>
      <c r="C177" s="67">
        <v>22</v>
      </c>
      <c r="D177" s="141" t="str">
        <f>IF(přihlášky!$G$20="X",přihlášky!$E$20,přihlášky!$H$20)</f>
        <v>Klein Adolf</v>
      </c>
      <c r="E177" s="99" t="str">
        <f>přihlášky!C7</f>
        <v>ÚO Český Krumlov</v>
      </c>
    </row>
    <row r="178" spans="1:5" x14ac:dyDescent="0.25">
      <c r="A178" s="339"/>
      <c r="B178" s="205">
        <v>2</v>
      </c>
      <c r="C178" s="205">
        <v>23</v>
      </c>
      <c r="D178" s="156" t="str">
        <f>IF(přihlášky!$G$33="X",přihlášky!$E$33,přihlášky!$H$33)</f>
        <v>Kopecký Jan</v>
      </c>
      <c r="E178" s="207" t="str">
        <f>přihlášky!C8</f>
        <v>ÚO Tábor</v>
      </c>
    </row>
    <row r="179" spans="1:5" ht="16.2" thickBot="1" x14ac:dyDescent="0.3">
      <c r="A179" s="340"/>
      <c r="B179" s="68">
        <v>3</v>
      </c>
      <c r="C179" s="68">
        <v>24</v>
      </c>
      <c r="D179" s="142" t="str">
        <f>IF(přihlášky!$G$46="X",přihlášky!$E$46,přihlášky!$H$46)</f>
        <v>Jirout Patrik</v>
      </c>
      <c r="E179" s="100" t="str">
        <f>přihlášky!C9</f>
        <v>ÚO Písek</v>
      </c>
    </row>
    <row r="180" spans="1:5" x14ac:dyDescent="0.25">
      <c r="A180" s="327">
        <v>9</v>
      </c>
      <c r="B180" s="67">
        <v>1</v>
      </c>
      <c r="C180" s="67">
        <v>25</v>
      </c>
      <c r="D180" s="141" t="str">
        <f>IF(přihlášky!$G$59="X",přihlášky!$E$59,přihlášky!$H$59)</f>
        <v>Hájek David</v>
      </c>
      <c r="E180" s="99" t="str">
        <f>přihlášky!C10</f>
        <v>ÚO České Budějovice</v>
      </c>
    </row>
    <row r="181" spans="1:5" x14ac:dyDescent="0.25">
      <c r="A181" s="339"/>
      <c r="B181" s="205">
        <v>2</v>
      </c>
      <c r="C181" s="205">
        <v>26</v>
      </c>
      <c r="D181" s="156" t="str">
        <f>IF(přihlášky!$G$72="X",přihlášky!$E$72,přihlášky!$H$72)</f>
        <v>Božka Martin</v>
      </c>
      <c r="E181" s="207" t="str">
        <f>přihlášky!C11</f>
        <v>ÚO Strakonice</v>
      </c>
    </row>
    <row r="182" spans="1:5" ht="16.2" thickBot="1" x14ac:dyDescent="0.3">
      <c r="A182" s="340"/>
      <c r="B182" s="68">
        <v>3</v>
      </c>
      <c r="C182" s="68">
        <v>27</v>
      </c>
      <c r="D182" s="142" t="str">
        <f>IF(přihlášky!$G$85="X",přihlášky!$E$85,přihlášky!$H$85)</f>
        <v>Bašta Vojtěch</v>
      </c>
      <c r="E182" s="100" t="str">
        <f>přihlášky!C12</f>
        <v>ÚO Jindřichův Hradec</v>
      </c>
    </row>
    <row r="183" spans="1:5" x14ac:dyDescent="0.25">
      <c r="A183" s="341">
        <v>10</v>
      </c>
      <c r="B183" s="67">
        <v>1</v>
      </c>
      <c r="C183" s="67">
        <v>28</v>
      </c>
      <c r="D183" s="141" t="str">
        <f>IF(přihlášky!$G$98="X",přihlášky!$E$98,přihlášky!$H$98)</f>
        <v>Vodrášek Josef</v>
      </c>
      <c r="E183" s="99" t="str">
        <f>přihlášky!C13</f>
        <v>ÚO Prachatice</v>
      </c>
    </row>
    <row r="184" spans="1:5" x14ac:dyDescent="0.25">
      <c r="A184" s="339"/>
      <c r="B184" s="205">
        <v>2</v>
      </c>
      <c r="C184" s="205">
        <v>29</v>
      </c>
      <c r="D184" s="156" t="str">
        <f>IF(přihlášky!$G$21="X",přihlášky!$E$21,přihlášky!$H$21)</f>
        <v>Dudák Jakub</v>
      </c>
      <c r="E184" s="207" t="str">
        <f>přihlášky!C7</f>
        <v>ÚO Český Krumlov</v>
      </c>
    </row>
    <row r="185" spans="1:5" ht="16.2" thickBot="1" x14ac:dyDescent="0.3">
      <c r="A185" s="340"/>
      <c r="B185" s="68">
        <v>3</v>
      </c>
      <c r="C185" s="68">
        <v>30</v>
      </c>
      <c r="D185" s="142" t="str">
        <f>IF(přihlášky!$G$34="X",přihlášky!$E$34,přihlášky!$H$34)</f>
        <v>Falada Denis</v>
      </c>
      <c r="E185" s="100" t="str">
        <f>přihlášky!C8</f>
        <v>ÚO Tábor</v>
      </c>
    </row>
    <row r="186" spans="1:5" x14ac:dyDescent="0.25">
      <c r="A186" s="327">
        <v>11</v>
      </c>
      <c r="B186" s="67">
        <v>1</v>
      </c>
      <c r="C186" s="67">
        <v>31</v>
      </c>
      <c r="D186" s="141" t="str">
        <f>IF(přihlášky!$G$47="X",přihlášky!$E$47,přihlášky!$H$47)</f>
        <v>Píbal Jiří</v>
      </c>
      <c r="E186" s="99" t="str">
        <f>přihlášky!C9</f>
        <v>ÚO Písek</v>
      </c>
    </row>
    <row r="187" spans="1:5" x14ac:dyDescent="0.25">
      <c r="A187" s="339"/>
      <c r="B187" s="205">
        <v>2</v>
      </c>
      <c r="C187" s="205">
        <v>32</v>
      </c>
      <c r="D187" s="156" t="str">
        <f>IF(přihlášky!$G$60="X",přihlášky!$E$60,přihlášky!$H$60)</f>
        <v>Měřička Michal</v>
      </c>
      <c r="E187" s="207" t="str">
        <f>přihlášky!C10</f>
        <v>ÚO České Budějovice</v>
      </c>
    </row>
    <row r="188" spans="1:5" ht="16.2" thickBot="1" x14ac:dyDescent="0.3">
      <c r="A188" s="340"/>
      <c r="B188" s="68">
        <v>3</v>
      </c>
      <c r="C188" s="68">
        <v>33</v>
      </c>
      <c r="D188" s="142" t="str">
        <f>IF(přihlášky!$G$73="X",přihlášky!$E$73,přihlášky!$H$73)</f>
        <v>Pěnča Ivan</v>
      </c>
      <c r="E188" s="100" t="str">
        <f>přihlášky!C11</f>
        <v>ÚO Strakonice</v>
      </c>
    </row>
    <row r="189" spans="1:5" x14ac:dyDescent="0.25">
      <c r="A189" s="341">
        <v>12</v>
      </c>
      <c r="B189" s="67">
        <v>1</v>
      </c>
      <c r="C189" s="67">
        <v>34</v>
      </c>
      <c r="D189" s="141" t="str">
        <f>IF(přihlášky!$G$86="X",přihlášky!$E$86,přihlášky!$H$86)</f>
        <v>Kučera Jan</v>
      </c>
      <c r="E189" s="99" t="str">
        <f>přihlášky!C12</f>
        <v>ÚO Jindřichův Hradec</v>
      </c>
    </row>
    <row r="190" spans="1:5" x14ac:dyDescent="0.25">
      <c r="A190" s="339"/>
      <c r="B190" s="205">
        <v>2</v>
      </c>
      <c r="C190" s="205">
        <v>35</v>
      </c>
      <c r="D190" s="156" t="str">
        <f>IF(přihlášky!$G$99="X",přihlášky!$E$99,přihlášky!$H$99)</f>
        <v>Uhlíř Josef</v>
      </c>
      <c r="E190" s="207" t="str">
        <f>přihlášky!C13</f>
        <v>ÚO Prachatice</v>
      </c>
    </row>
    <row r="191" spans="1:5" ht="16.2" thickBot="1" x14ac:dyDescent="0.3">
      <c r="A191" s="340"/>
      <c r="B191" s="68">
        <v>3</v>
      </c>
      <c r="C191" s="68">
        <v>36</v>
      </c>
      <c r="D191" s="142" t="str">
        <f>IF(přihlášky!$G$22="X",přihlášky!$E$22,přihlášky!$H$22)</f>
        <v>Ottenschläger Václav</v>
      </c>
      <c r="E191" s="100" t="str">
        <f>přihlášky!C7</f>
        <v>ÚO Český Krumlov</v>
      </c>
    </row>
    <row r="192" spans="1:5" x14ac:dyDescent="0.25">
      <c r="A192" s="321" t="s">
        <v>124</v>
      </c>
      <c r="B192" s="322"/>
      <c r="C192" s="322"/>
      <c r="D192" s="322"/>
      <c r="E192" s="323"/>
    </row>
    <row r="193" spans="1:5" ht="16.2" thickBot="1" x14ac:dyDescent="0.3">
      <c r="A193" s="324"/>
      <c r="B193" s="325"/>
      <c r="C193" s="325"/>
      <c r="D193" s="325"/>
      <c r="E193" s="326"/>
    </row>
    <row r="194" spans="1:5" ht="28.2" thickBot="1" x14ac:dyDescent="0.3">
      <c r="A194" s="240" t="s">
        <v>14</v>
      </c>
      <c r="B194" s="241" t="s">
        <v>13</v>
      </c>
      <c r="C194" s="239" t="s">
        <v>10</v>
      </c>
      <c r="D194" s="239" t="s">
        <v>0</v>
      </c>
      <c r="E194" s="239" t="s">
        <v>2</v>
      </c>
    </row>
    <row r="195" spans="1:5" x14ac:dyDescent="0.25">
      <c r="A195" s="330">
        <v>13</v>
      </c>
      <c r="B195" s="67">
        <v>1</v>
      </c>
      <c r="C195" s="67">
        <v>37</v>
      </c>
      <c r="D195" s="141" t="str">
        <f>IF(přihlášky!$G$35="X",přihlášky!$E$35,přihlášky!$H$35)</f>
        <v>Průcha Josef</v>
      </c>
      <c r="E195" s="99" t="str">
        <f>přihlášky!C8</f>
        <v>ÚO Tábor</v>
      </c>
    </row>
    <row r="196" spans="1:5" x14ac:dyDescent="0.25">
      <c r="A196" s="331"/>
      <c r="B196" s="205">
        <v>2</v>
      </c>
      <c r="C196" s="205">
        <v>38</v>
      </c>
      <c r="D196" s="157" t="str">
        <f>IF(přihlášky!$G$48="X",přihlášky!$E$48,přihlášky!$H$48)</f>
        <v>Motejzík Martin</v>
      </c>
      <c r="E196" s="207" t="str">
        <f>přihlášky!C9</f>
        <v>ÚO Písek</v>
      </c>
    </row>
    <row r="197" spans="1:5" ht="16.2" thickBot="1" x14ac:dyDescent="0.3">
      <c r="A197" s="332"/>
      <c r="B197" s="68">
        <v>3</v>
      </c>
      <c r="C197" s="68">
        <v>39</v>
      </c>
      <c r="D197" s="66" t="str">
        <f>IF(přihlášky!$G$61="X",přihlášky!$E$61,přihlášky!$H$61)</f>
        <v>Čada Milan</v>
      </c>
      <c r="E197" s="100" t="str">
        <f>přihlášky!C10</f>
        <v>ÚO České Budějovice</v>
      </c>
    </row>
    <row r="198" spans="1:5" x14ac:dyDescent="0.25">
      <c r="A198" s="333">
        <v>14</v>
      </c>
      <c r="B198" s="200">
        <v>1</v>
      </c>
      <c r="C198" s="200">
        <v>40</v>
      </c>
      <c r="D198" s="202" t="str">
        <f>IF(přihlášky!$G$74="X",přihlášky!$E$74,přihlášky!$H$74)</f>
        <v>Vaňač Aleš</v>
      </c>
      <c r="E198" s="204" t="str">
        <f>přihlášky!C11</f>
        <v>ÚO Strakonice</v>
      </c>
    </row>
    <row r="199" spans="1:5" x14ac:dyDescent="0.25">
      <c r="A199" s="331"/>
      <c r="B199" s="205">
        <v>2</v>
      </c>
      <c r="C199" s="205">
        <v>41</v>
      </c>
      <c r="D199" s="157" t="str">
        <f>IF(přihlášky!$G$87="X",přihlášky!$E$87,přihlášky!$H$87)</f>
        <v>Huml Ondřej</v>
      </c>
      <c r="E199" s="207" t="str">
        <f>přihlášky!C12</f>
        <v>ÚO Jindřichův Hradec</v>
      </c>
    </row>
    <row r="200" spans="1:5" ht="16.2" thickBot="1" x14ac:dyDescent="0.3">
      <c r="A200" s="334"/>
      <c r="B200" s="119">
        <v>3</v>
      </c>
      <c r="C200" s="119">
        <v>42</v>
      </c>
      <c r="D200" s="198" t="str">
        <f>IF(přihlášky!$G$100="X",přihlášky!$E$100,přihlášky!$H$100)</f>
        <v>Myslivec Jan</v>
      </c>
      <c r="E200" s="201" t="str">
        <f>přihlášky!C13</f>
        <v>ÚO Prachatice</v>
      </c>
    </row>
    <row r="201" spans="1:5" x14ac:dyDescent="0.25">
      <c r="A201" s="330">
        <v>15</v>
      </c>
      <c r="B201" s="67">
        <v>1</v>
      </c>
      <c r="C201" s="67">
        <v>43</v>
      </c>
      <c r="D201" s="120" t="str">
        <f>IF(přihlášky!$G$23="X",přihlášky!$E$23,přihlášky!$H$23)</f>
        <v>Klíma Miloslav</v>
      </c>
      <c r="E201" s="99" t="str">
        <f>přihlášky!C7</f>
        <v>ÚO Český Krumlov</v>
      </c>
    </row>
    <row r="202" spans="1:5" x14ac:dyDescent="0.25">
      <c r="A202" s="331"/>
      <c r="B202" s="205">
        <v>2</v>
      </c>
      <c r="C202" s="205">
        <v>44</v>
      </c>
      <c r="D202" s="157" t="str">
        <f>IF(přihlášky!$G$36="X",přihlášky!$E$36,přihlášky!$H$36)</f>
        <v>Mareš Jiří</v>
      </c>
      <c r="E202" s="207" t="str">
        <f>přihlášky!C8</f>
        <v>ÚO Tábor</v>
      </c>
    </row>
    <row r="203" spans="1:5" ht="16.2" thickBot="1" x14ac:dyDescent="0.3">
      <c r="A203" s="332"/>
      <c r="B203" s="68">
        <v>3</v>
      </c>
      <c r="C203" s="68">
        <v>45</v>
      </c>
      <c r="D203" s="66" t="str">
        <f>IF(přihlášky!$G$49="X",přihlášky!$E$49,přihlášky!$H$49)</f>
        <v>Bláha Petr</v>
      </c>
      <c r="E203" s="100" t="str">
        <f>přihlášky!C9</f>
        <v>ÚO Písek</v>
      </c>
    </row>
    <row r="204" spans="1:5" x14ac:dyDescent="0.25">
      <c r="A204" s="333">
        <v>16</v>
      </c>
      <c r="B204" s="200">
        <v>1</v>
      </c>
      <c r="C204" s="200">
        <v>46</v>
      </c>
      <c r="D204" s="202" t="str">
        <f>IF(přihlášky!$G$62="X",přihlášky!$E$62,přihlášky!$H$62)</f>
        <v>Nestartuje</v>
      </c>
      <c r="E204" s="204" t="str">
        <f>přihlášky!C10</f>
        <v>ÚO České Budějovice</v>
      </c>
    </row>
    <row r="205" spans="1:5" x14ac:dyDescent="0.25">
      <c r="A205" s="331"/>
      <c r="B205" s="205">
        <v>2</v>
      </c>
      <c r="C205" s="205">
        <v>47</v>
      </c>
      <c r="D205" s="157" t="str">
        <f>IF(přihlášky!$G$75="X",přihlášky!$E$75,přihlášky!$H$75)</f>
        <v>Štolba František (věž jednotlici)</v>
      </c>
      <c r="E205" s="207" t="str">
        <f>přihlášky!C11</f>
        <v>ÚO Strakonice</v>
      </c>
    </row>
    <row r="206" spans="1:5" ht="16.2" thickBot="1" x14ac:dyDescent="0.3">
      <c r="A206" s="334"/>
      <c r="B206" s="119">
        <v>3</v>
      </c>
      <c r="C206" s="119">
        <v>48</v>
      </c>
      <c r="D206" s="198" t="str">
        <f>IF(přihlášky!$G$88="X",přihlášky!$E$88,přihlášky!$H$88)</f>
        <v>Šenkýř Marek</v>
      </c>
      <c r="E206" s="201" t="str">
        <f>přihlášky!C12</f>
        <v>ÚO Jindřichův Hradec</v>
      </c>
    </row>
    <row r="207" spans="1:5" x14ac:dyDescent="0.25">
      <c r="A207" s="330">
        <v>17</v>
      </c>
      <c r="B207" s="67">
        <v>1</v>
      </c>
      <c r="C207" s="67">
        <v>49</v>
      </c>
      <c r="D207" s="120" t="str">
        <f>IF(přihlášky!$G$101="X",přihlášky!$E$101,přihlášky!$H$101)</f>
        <v>Vozandych Petr</v>
      </c>
      <c r="E207" s="99" t="str">
        <f>přihlášky!C13</f>
        <v>ÚO Prachatice</v>
      </c>
    </row>
    <row r="208" spans="1:5" x14ac:dyDescent="0.25">
      <c r="A208" s="331"/>
      <c r="B208" s="205">
        <v>2</v>
      </c>
      <c r="C208" s="205">
        <v>50</v>
      </c>
      <c r="D208" s="157" t="str">
        <f>IF(přihlášky!$G$24="X",přihlášky!$E$24,přihlášky!$H$24)</f>
        <v>Bartuška Jiří</v>
      </c>
      <c r="E208" s="207" t="str">
        <f>přihlášky!C7</f>
        <v>ÚO Český Krumlov</v>
      </c>
    </row>
    <row r="209" spans="1:5" ht="16.2" thickBot="1" x14ac:dyDescent="0.3">
      <c r="A209" s="332"/>
      <c r="B209" s="68">
        <v>3</v>
      </c>
      <c r="C209" s="68">
        <v>51</v>
      </c>
      <c r="D209" s="66" t="str">
        <f>IF(přihlášky!$G$37="X",přihlášky!$E$37,přihlášky!$H$37)</f>
        <v>Havelka Mikuláš</v>
      </c>
      <c r="E209" s="100" t="str">
        <f>přihlášky!C8</f>
        <v>ÚO Tábor</v>
      </c>
    </row>
    <row r="210" spans="1:5" x14ac:dyDescent="0.25">
      <c r="A210" s="333">
        <v>18</v>
      </c>
      <c r="B210" s="200">
        <v>1</v>
      </c>
      <c r="C210" s="200">
        <v>52</v>
      </c>
      <c r="D210" s="208" t="str">
        <f>IF(přihlášky!$G$50="X",přihlášky!$E$50,přihlášky!$H$50)</f>
        <v>Brož Lukáš</v>
      </c>
      <c r="E210" s="204" t="str">
        <f>přihlášky!C9</f>
        <v>ÚO Písek</v>
      </c>
    </row>
    <row r="211" spans="1:5" x14ac:dyDescent="0.25">
      <c r="A211" s="331"/>
      <c r="B211" s="205">
        <v>2</v>
      </c>
      <c r="C211" s="205">
        <v>53</v>
      </c>
      <c r="D211" s="157" t="str">
        <f>IF(přihlášky!$G$63="X",přihlášky!$E$63,přihlášky!$H$63)</f>
        <v>Völfel David</v>
      </c>
      <c r="E211" s="207" t="str">
        <f>přihlášky!C10</f>
        <v>ÚO České Budějovice</v>
      </c>
    </row>
    <row r="212" spans="1:5" ht="16.2" thickBot="1" x14ac:dyDescent="0.3">
      <c r="A212" s="334"/>
      <c r="B212" s="119">
        <v>3</v>
      </c>
      <c r="C212" s="119">
        <v>54</v>
      </c>
      <c r="D212" s="198" t="str">
        <f>IF(přihlášky!$G$76="X",přihlášky!$E$76,přihlášky!$H$76)</f>
        <v>Nestartuje</v>
      </c>
      <c r="E212" s="201" t="str">
        <f>přihlášky!C11</f>
        <v>ÚO Strakonice</v>
      </c>
    </row>
    <row r="213" spans="1:5" x14ac:dyDescent="0.25">
      <c r="A213" s="330">
        <v>19</v>
      </c>
      <c r="B213" s="67">
        <v>1</v>
      </c>
      <c r="C213" s="67">
        <v>55</v>
      </c>
      <c r="D213" s="120" t="str">
        <f>IF(přihlášky!$G$89="X",přihlášky!$E$89,přihlášky!$H$89)</f>
        <v>Janů František</v>
      </c>
      <c r="E213" s="99" t="str">
        <f>přihlášky!C12</f>
        <v>ÚO Jindřichův Hradec</v>
      </c>
    </row>
    <row r="214" spans="1:5" x14ac:dyDescent="0.25">
      <c r="A214" s="331"/>
      <c r="B214" s="205">
        <v>2</v>
      </c>
      <c r="C214" s="205">
        <v>56</v>
      </c>
      <c r="D214" s="157" t="str">
        <f>IF(přihlášky!$G$102="X",přihlášky!$E$102,přihlášky!$H$102)</f>
        <v>Nestartuje</v>
      </c>
      <c r="E214" s="207" t="str">
        <f>přihlášky!C13</f>
        <v>ÚO Prachatice</v>
      </c>
    </row>
    <row r="215" spans="1:5" ht="16.2" thickBot="1" x14ac:dyDescent="0.3">
      <c r="A215" s="332"/>
      <c r="B215" s="68">
        <v>3</v>
      </c>
      <c r="C215" s="68">
        <v>57</v>
      </c>
      <c r="D215" s="66" t="str">
        <f>IF(přihlášky!$G$25="X",přihlášky!$E$25,přihlášky!$H$25)</f>
        <v>Marek Jakub (jednotlivci)</v>
      </c>
      <c r="E215" s="100" t="str">
        <f>přihlášky!C7</f>
        <v>ÚO Český Krumlov</v>
      </c>
    </row>
    <row r="216" spans="1:5" x14ac:dyDescent="0.25">
      <c r="A216" s="333">
        <v>20</v>
      </c>
      <c r="B216" s="200">
        <v>1</v>
      </c>
      <c r="C216" s="200">
        <v>58</v>
      </c>
      <c r="D216" s="202" t="str">
        <f>IF(přihlášky!$G$38="X",přihlášky!$E$38,přihlášky!$H$38)</f>
        <v>Baránek Václav (100m jednotlivci)</v>
      </c>
      <c r="E216" s="204" t="str">
        <f>přihlášky!C8</f>
        <v>ÚO Tábor</v>
      </c>
    </row>
    <row r="217" spans="1:5" x14ac:dyDescent="0.25">
      <c r="A217" s="331"/>
      <c r="B217" s="205">
        <v>2</v>
      </c>
      <c r="C217" s="205">
        <v>59</v>
      </c>
      <c r="D217" s="157" t="str">
        <f>IF(přihlášky!$G$51="X",přihlášky!$E$51,přihlášky!$H$51)</f>
        <v>Koller Petr</v>
      </c>
      <c r="E217" s="207" t="str">
        <f>přihlášky!C9</f>
        <v>ÚO Písek</v>
      </c>
    </row>
    <row r="218" spans="1:5" ht="16.2" thickBot="1" x14ac:dyDescent="0.3">
      <c r="A218" s="334"/>
      <c r="B218" s="119">
        <v>3</v>
      </c>
      <c r="C218" s="119">
        <v>60</v>
      </c>
      <c r="D218" s="198" t="str">
        <f>IF(přihlášky!$G$64="X",přihlášky!$E$64,přihlášky!$H$64)</f>
        <v>Nýdl Jakub</v>
      </c>
      <c r="E218" s="201" t="str">
        <f>přihlášky!C10</f>
        <v>ÚO České Budějovice</v>
      </c>
    </row>
    <row r="219" spans="1:5" x14ac:dyDescent="0.25">
      <c r="A219" s="330">
        <v>21</v>
      </c>
      <c r="B219" s="67">
        <v>1</v>
      </c>
      <c r="C219" s="67">
        <v>61</v>
      </c>
      <c r="D219" s="143" t="str">
        <f>IF(přihlášky!$G$77="X",přihlášky!$E$77,přihlášky!$H$77)</f>
        <v>Nestartuje</v>
      </c>
      <c r="E219" s="99" t="str">
        <f>přihlášky!C11</f>
        <v>ÚO Strakonice</v>
      </c>
    </row>
    <row r="220" spans="1:5" x14ac:dyDescent="0.25">
      <c r="A220" s="331"/>
      <c r="B220" s="205">
        <v>2</v>
      </c>
      <c r="C220" s="205">
        <v>62</v>
      </c>
      <c r="D220" s="157" t="str">
        <f>IF(přihlášky!$G$90="X",přihlášky!$E$90,přihlášky!$H$90)</f>
        <v>Holý Patrik (věž jednotlivci)</v>
      </c>
      <c r="E220" s="207" t="str">
        <f>přihlášky!C12</f>
        <v>ÚO Jindřichův Hradec</v>
      </c>
    </row>
    <row r="221" spans="1:5" ht="16.2" thickBot="1" x14ac:dyDescent="0.3">
      <c r="A221" s="332"/>
      <c r="B221" s="68">
        <v>3</v>
      </c>
      <c r="C221" s="68">
        <v>63</v>
      </c>
      <c r="D221" s="66" t="str">
        <f>IF(přihlášky!$G$103="X",přihlášky!$E$103,přihlášky!$H$103)</f>
        <v>Beneš Petr</v>
      </c>
      <c r="E221" s="100" t="str">
        <f>přihlášky!C13</f>
        <v>ÚO Prachatice</v>
      </c>
    </row>
    <row r="222" spans="1:5" x14ac:dyDescent="0.25">
      <c r="A222" s="333">
        <v>22</v>
      </c>
      <c r="B222" s="200">
        <v>1</v>
      </c>
      <c r="C222" s="200">
        <v>64</v>
      </c>
      <c r="D222" s="202" t="str">
        <f>IF(přihlášky!$G$26="X",přihlášky!$E$26,přihlášky!$H$26)</f>
        <v>Balog Jiří (ÚO ST - jednotlivci)</v>
      </c>
      <c r="E222" s="204" t="s">
        <v>46</v>
      </c>
    </row>
    <row r="223" spans="1:5" x14ac:dyDescent="0.25">
      <c r="A223" s="331"/>
      <c r="B223" s="205">
        <v>2</v>
      </c>
      <c r="C223" s="205">
        <v>65</v>
      </c>
      <c r="D223" s="157" t="str">
        <f>IF(přihlášky!$G$39="X",přihlášky!$E$39,přihlášky!$H$39)</f>
        <v>Nestartuje</v>
      </c>
      <c r="E223" s="207" t="str">
        <f>přihlášky!C8</f>
        <v>ÚO Tábor</v>
      </c>
    </row>
    <row r="224" spans="1:5" ht="16.2" thickBot="1" x14ac:dyDescent="0.3">
      <c r="A224" s="334"/>
      <c r="B224" s="119">
        <v>3</v>
      </c>
      <c r="C224" s="119">
        <v>66</v>
      </c>
      <c r="D224" s="198" t="str">
        <f>IF(přihlášky!$G$52="X",přihlášky!$E$52,přihlášky!$H$52)</f>
        <v>Máška Dominik</v>
      </c>
      <c r="E224" s="201" t="str">
        <f>přihlášky!C9</f>
        <v>ÚO Písek</v>
      </c>
    </row>
    <row r="225" spans="1:5" x14ac:dyDescent="0.25">
      <c r="A225" s="330">
        <v>23</v>
      </c>
      <c r="B225" s="67">
        <v>1</v>
      </c>
      <c r="C225" s="67">
        <v>67</v>
      </c>
      <c r="D225" s="120" t="str">
        <f>IF(přihlášky!$G$65="X",přihlášky!$E$65,přihlášky!$H$65)</f>
        <v>Nestartuje</v>
      </c>
      <c r="E225" s="99" t="str">
        <f>přihlášky!C10</f>
        <v>ÚO České Budějovice</v>
      </c>
    </row>
    <row r="226" spans="1:5" x14ac:dyDescent="0.25">
      <c r="A226" s="331"/>
      <c r="B226" s="205">
        <v>2</v>
      </c>
      <c r="C226" s="205">
        <v>68</v>
      </c>
      <c r="D226" s="157" t="str">
        <f>IF(přihlášky!$G$78="X",přihlášky!$E$78,přihlášky!$H$78)</f>
        <v>Nestartuje</v>
      </c>
      <c r="E226" s="207" t="str">
        <f>přihlášky!C11</f>
        <v>ÚO Strakonice</v>
      </c>
    </row>
    <row r="227" spans="1:5" ht="16.2" thickBot="1" x14ac:dyDescent="0.3">
      <c r="A227" s="332"/>
      <c r="B227" s="68">
        <v>3</v>
      </c>
      <c r="C227" s="68">
        <v>69</v>
      </c>
      <c r="D227" s="66" t="str">
        <f>IF(přihlášky!$G$91="X",přihlášky!$E$91,přihlášky!$H$91)</f>
        <v>Nestartuje</v>
      </c>
      <c r="E227" s="100" t="str">
        <f>přihlášky!C12</f>
        <v>ÚO Jindřichův Hradec</v>
      </c>
    </row>
    <row r="228" spans="1:5" ht="16.2" thickBot="1" x14ac:dyDescent="0.3">
      <c r="A228" s="209">
        <v>24</v>
      </c>
      <c r="B228" s="210">
        <v>1</v>
      </c>
      <c r="C228" s="210">
        <v>70</v>
      </c>
      <c r="D228" s="211" t="str">
        <f>IF(přihlášky!$G$104="X",přihlášky!$E$104,přihlášky!$H$104)</f>
        <v>Nestartuje</v>
      </c>
      <c r="E228" s="212" t="str">
        <f>přihlášky!C13</f>
        <v>ÚO Prachatice</v>
      </c>
    </row>
    <row r="229" spans="1:5" x14ac:dyDescent="0.25">
      <c r="A229" s="321" t="s">
        <v>17</v>
      </c>
      <c r="B229" s="322"/>
      <c r="C229" s="322"/>
      <c r="D229" s="322"/>
      <c r="E229" s="323"/>
    </row>
    <row r="230" spans="1:5" ht="16.2" thickBot="1" x14ac:dyDescent="0.3">
      <c r="A230" s="324"/>
      <c r="B230" s="325"/>
      <c r="C230" s="325"/>
      <c r="D230" s="325"/>
      <c r="E230" s="326"/>
    </row>
    <row r="231" spans="1:5" ht="31.8" thickBot="1" x14ac:dyDescent="0.3">
      <c r="A231" s="28" t="s">
        <v>14</v>
      </c>
      <c r="B231" s="29" t="s">
        <v>13</v>
      </c>
      <c r="C231" s="30" t="s">
        <v>10</v>
      </c>
      <c r="D231" s="30" t="s">
        <v>0</v>
      </c>
      <c r="E231" s="30" t="s">
        <v>2</v>
      </c>
    </row>
    <row r="232" spans="1:5" x14ac:dyDescent="0.3">
      <c r="A232" s="342">
        <v>1</v>
      </c>
      <c r="B232" s="67">
        <v>2</v>
      </c>
      <c r="C232" s="122">
        <v>1</v>
      </c>
      <c r="D232" s="141" t="str">
        <f>IF(přihlášky!$F$17="X",přihlášky!$E$17,přihlášky!H245)</f>
        <v>Čížek David</v>
      </c>
      <c r="E232" s="99" t="str">
        <f>přihlášky!C7</f>
        <v>ÚO Český Krumlov</v>
      </c>
    </row>
    <row r="233" spans="1:5" x14ac:dyDescent="0.3">
      <c r="A233" s="331"/>
      <c r="B233" s="205">
        <v>3</v>
      </c>
      <c r="C233" s="217">
        <v>2</v>
      </c>
      <c r="D233" s="156" t="str">
        <f>IF(přihlášky!$F$30="X",přihlášky!$E$30,přihlášky!$H$30)</f>
        <v>Novák Tomáš</v>
      </c>
      <c r="E233" s="207" t="str">
        <f>přihlášky!C8</f>
        <v>ÚO Tábor</v>
      </c>
    </row>
    <row r="234" spans="1:5" ht="16.2" thickBot="1" x14ac:dyDescent="0.35">
      <c r="A234" s="332"/>
      <c r="B234" s="68">
        <v>1</v>
      </c>
      <c r="C234" s="21">
        <v>3</v>
      </c>
      <c r="D234" s="142" t="str">
        <f>IF(přihlášky!$F$43="X",přihlášky!$E$43,přihlášky!$H$43)</f>
        <v>Šourek Petr</v>
      </c>
      <c r="E234" s="100" t="str">
        <f>přihlášky!C9</f>
        <v>ÚO Písek</v>
      </c>
    </row>
    <row r="235" spans="1:5" x14ac:dyDescent="0.3">
      <c r="A235" s="348">
        <v>2</v>
      </c>
      <c r="B235" s="200">
        <v>2</v>
      </c>
      <c r="C235" s="199">
        <v>4</v>
      </c>
      <c r="D235" s="206" t="str">
        <f>IF(přihlášky!$F$56="X",přihlášky!$E$56,přihlášky!$H$56)</f>
        <v>Hasík Juraj</v>
      </c>
      <c r="E235" s="204" t="str">
        <f>přihlášky!C10</f>
        <v>ÚO České Budějovice</v>
      </c>
    </row>
    <row r="236" spans="1:5" x14ac:dyDescent="0.3">
      <c r="A236" s="331"/>
      <c r="B236" s="205">
        <v>3</v>
      </c>
      <c r="C236" s="217">
        <v>5</v>
      </c>
      <c r="D236" s="156" t="str">
        <f>IF(přihlášky!$F$69="X",přihlášky!$E$69,přihlášky!$H$69)</f>
        <v>Krupka Luboš</v>
      </c>
      <c r="E236" s="207" t="str">
        <f>přihlášky!C11</f>
        <v>ÚO Strakonice</v>
      </c>
    </row>
    <row r="237" spans="1:5" ht="16.2" thickBot="1" x14ac:dyDescent="0.35">
      <c r="A237" s="334"/>
      <c r="B237" s="119">
        <v>1</v>
      </c>
      <c r="C237" s="197">
        <v>6</v>
      </c>
      <c r="D237" s="213" t="str">
        <f>IF(přihlášky!$F$82="X",přihlášky!$E$82,přihlášky!$H$82)</f>
        <v>Šmíd Stanislav</v>
      </c>
      <c r="E237" s="201" t="str">
        <f>přihlášky!C12</f>
        <v>ÚO Jindřichův Hradec</v>
      </c>
    </row>
    <row r="238" spans="1:5" x14ac:dyDescent="0.3">
      <c r="A238" s="342">
        <v>3</v>
      </c>
      <c r="B238" s="67">
        <v>2</v>
      </c>
      <c r="C238" s="122">
        <v>7</v>
      </c>
      <c r="D238" s="141" t="str">
        <f>IF(přihlášky!$F$95="X",přihlášky!$E$95,přihlášky!$H$95)</f>
        <v>Cais Martin</v>
      </c>
      <c r="E238" s="99" t="str">
        <f>přihlášky!C13</f>
        <v>ÚO Prachatice</v>
      </c>
    </row>
    <row r="239" spans="1:5" x14ac:dyDescent="0.3">
      <c r="A239" s="331"/>
      <c r="B239" s="205">
        <v>3</v>
      </c>
      <c r="C239" s="217">
        <v>8</v>
      </c>
      <c r="D239" s="156" t="str">
        <f>IF(přihlášky!$F$18="X",přihlášky!$E$18,přihlášky!H246)</f>
        <v>Dvořák Petr</v>
      </c>
      <c r="E239" s="207" t="str">
        <f>přihlášky!C7</f>
        <v>ÚO Český Krumlov</v>
      </c>
    </row>
    <row r="240" spans="1:5" ht="16.2" thickBot="1" x14ac:dyDescent="0.35">
      <c r="A240" s="332"/>
      <c r="B240" s="68">
        <v>1</v>
      </c>
      <c r="C240" s="21">
        <v>9</v>
      </c>
      <c r="D240" s="142" t="str">
        <f>IF(přihlášky!$F$31="X",přihlášky!$E$31,přihlášky!$H$31)</f>
        <v>Novák Dominik</v>
      </c>
      <c r="E240" s="100" t="str">
        <f>přihlášky!C8</f>
        <v>ÚO Tábor</v>
      </c>
    </row>
    <row r="241" spans="1:5" x14ac:dyDescent="0.3">
      <c r="A241" s="348">
        <v>4</v>
      </c>
      <c r="B241" s="200">
        <v>2</v>
      </c>
      <c r="C241" s="199">
        <v>10</v>
      </c>
      <c r="D241" s="206" t="str">
        <f>IF(přihlášky!$F$44="X",přihlášky!$E$44,přihlášky!$H$44)</f>
        <v>Horský Marek</v>
      </c>
      <c r="E241" s="204" t="str">
        <f>přihlášky!C9</f>
        <v>ÚO Písek</v>
      </c>
    </row>
    <row r="242" spans="1:5" x14ac:dyDescent="0.3">
      <c r="A242" s="331"/>
      <c r="B242" s="205">
        <v>3</v>
      </c>
      <c r="C242" s="217">
        <v>11</v>
      </c>
      <c r="D242" s="156" t="str">
        <f>IF(přihlášky!$F$57="X",přihlášky!$E$57,přihlášky!$H$57)</f>
        <v>Ježek Jan</v>
      </c>
      <c r="E242" s="207" t="str">
        <f>přihlášky!C10</f>
        <v>ÚO České Budějovice</v>
      </c>
    </row>
    <row r="243" spans="1:5" ht="16.2" thickBot="1" x14ac:dyDescent="0.35">
      <c r="A243" s="334"/>
      <c r="B243" s="119">
        <v>1</v>
      </c>
      <c r="C243" s="197">
        <v>12</v>
      </c>
      <c r="D243" s="213" t="str">
        <f>IF(přihlášky!$F$70="X",přihlášky!$E$70,přihlášky!$H$70)</f>
        <v>Stibor Jiří</v>
      </c>
      <c r="E243" s="201" t="str">
        <f>přihlášky!C11</f>
        <v>ÚO Strakonice</v>
      </c>
    </row>
    <row r="244" spans="1:5" x14ac:dyDescent="0.3">
      <c r="A244" s="342">
        <v>5</v>
      </c>
      <c r="B244" s="67">
        <v>2</v>
      </c>
      <c r="C244" s="122">
        <v>13</v>
      </c>
      <c r="D244" s="141" t="str">
        <f>IF(přihlášky!$F$83="X",přihlášky!$E$83,přihlášky!$H$83)</f>
        <v>Doktor Michal</v>
      </c>
      <c r="E244" s="99" t="str">
        <f>přihlášky!C12</f>
        <v>ÚO Jindřichův Hradec</v>
      </c>
    </row>
    <row r="245" spans="1:5" x14ac:dyDescent="0.3">
      <c r="A245" s="331"/>
      <c r="B245" s="205">
        <v>3</v>
      </c>
      <c r="C245" s="217">
        <v>14</v>
      </c>
      <c r="D245" s="156" t="str">
        <f>IF(přihlášky!$F$96="X",přihlášky!$E$96,přihlášky!$H$96)</f>
        <v>Šmajcl František</v>
      </c>
      <c r="E245" s="207" t="str">
        <f>přihlášky!C13</f>
        <v>ÚO Prachatice</v>
      </c>
    </row>
    <row r="246" spans="1:5" ht="16.2" thickBot="1" x14ac:dyDescent="0.35">
      <c r="A246" s="332"/>
      <c r="B246" s="68">
        <v>1</v>
      </c>
      <c r="C246" s="21">
        <v>15</v>
      </c>
      <c r="D246" s="142" t="str">
        <f>IF(přihlášky!$F$19="X",přihlášky!$E$19,přihlášky!$H$19)</f>
        <v>Fučík Jan</v>
      </c>
      <c r="E246" s="100" t="str">
        <f>přihlášky!C7</f>
        <v>ÚO Český Krumlov</v>
      </c>
    </row>
    <row r="247" spans="1:5" x14ac:dyDescent="0.3">
      <c r="A247" s="333">
        <v>6</v>
      </c>
      <c r="B247" s="200">
        <v>2</v>
      </c>
      <c r="C247" s="199">
        <v>16</v>
      </c>
      <c r="D247" s="206" t="str">
        <f>IF(přihlášky!$F$32="X",přihlášky!$E$32,přihlášky!$H$32)</f>
        <v>Knotek Radim</v>
      </c>
      <c r="E247" s="204" t="str">
        <f>přihlášky!C8</f>
        <v>ÚO Tábor</v>
      </c>
    </row>
    <row r="248" spans="1:5" x14ac:dyDescent="0.3">
      <c r="A248" s="331"/>
      <c r="B248" s="205">
        <v>3</v>
      </c>
      <c r="C248" s="217">
        <v>17</v>
      </c>
      <c r="D248" s="156" t="str">
        <f>IF(přihlášky!$F$45="X",přihlášky!$E$45,přihlášky!$H$45)</f>
        <v>Trantina Karel</v>
      </c>
      <c r="E248" s="207" t="str">
        <f>přihlášky!C9</f>
        <v>ÚO Písek</v>
      </c>
    </row>
    <row r="249" spans="1:5" ht="16.2" thickBot="1" x14ac:dyDescent="0.35">
      <c r="A249" s="334"/>
      <c r="B249" s="119">
        <v>1</v>
      </c>
      <c r="C249" s="197">
        <v>18</v>
      </c>
      <c r="D249" s="213" t="str">
        <f>IF(přihlášky!$F$58="X",přihlášky!$E$58,přihlášky!$H$58)</f>
        <v>Krygar Josef</v>
      </c>
      <c r="E249" s="201" t="str">
        <f>přihlášky!C10</f>
        <v>ÚO České Budějovice</v>
      </c>
    </row>
    <row r="250" spans="1:5" x14ac:dyDescent="0.3">
      <c r="A250" s="342">
        <v>7</v>
      </c>
      <c r="B250" s="67">
        <v>2</v>
      </c>
      <c r="C250" s="122">
        <v>19</v>
      </c>
      <c r="D250" s="141" t="str">
        <f>IF(přihlášky!$F$71="X",přihlášky!$E$71,přihlášky!$H$71)</f>
        <v>Muchl Vladimír</v>
      </c>
      <c r="E250" s="99" t="str">
        <f>přihlášky!C11</f>
        <v>ÚO Strakonice</v>
      </c>
    </row>
    <row r="251" spans="1:5" x14ac:dyDescent="0.3">
      <c r="A251" s="331"/>
      <c r="B251" s="205">
        <v>3</v>
      </c>
      <c r="C251" s="217">
        <v>20</v>
      </c>
      <c r="D251" s="156" t="str">
        <f>IF(přihlášky!$F$84="X",přihlášky!$E$84,přihlášky!$H$84)</f>
        <v>Janů Pavel</v>
      </c>
      <c r="E251" s="207" t="str">
        <f>přihlášky!C12</f>
        <v>ÚO Jindřichův Hradec</v>
      </c>
    </row>
    <row r="252" spans="1:5" ht="16.2" thickBot="1" x14ac:dyDescent="0.35">
      <c r="A252" s="332"/>
      <c r="B252" s="68">
        <v>1</v>
      </c>
      <c r="C252" s="21">
        <v>21</v>
      </c>
      <c r="D252" s="142" t="str">
        <f>IF(přihlášky!$F$97="X",přihlášky!$E$97,přihlášky!$H$97)</f>
        <v>Študlar Petr</v>
      </c>
      <c r="E252" s="100" t="str">
        <f>přihlášky!C13</f>
        <v>ÚO Prachatice</v>
      </c>
    </row>
    <row r="253" spans="1:5" x14ac:dyDescent="0.3">
      <c r="A253" s="333">
        <v>8</v>
      </c>
      <c r="B253" s="200">
        <v>2</v>
      </c>
      <c r="C253" s="199">
        <v>22</v>
      </c>
      <c r="D253" s="206" t="str">
        <f>IF(přihlášky!$F$20="X",přihlášky!$E$20,přihlášky!$H$20)</f>
        <v>Klein Adolf</v>
      </c>
      <c r="E253" s="204" t="str">
        <f>přihlášky!C7</f>
        <v>ÚO Český Krumlov</v>
      </c>
    </row>
    <row r="254" spans="1:5" x14ac:dyDescent="0.3">
      <c r="A254" s="331"/>
      <c r="B254" s="205">
        <v>3</v>
      </c>
      <c r="C254" s="217">
        <v>23</v>
      </c>
      <c r="D254" s="156" t="str">
        <f>IF(přihlášky!$F$33="X",přihlášky!$E$33,přihlášky!$H$33)</f>
        <v>Kopecký Jan</v>
      </c>
      <c r="E254" s="207" t="str">
        <f>přihlášky!C8</f>
        <v>ÚO Tábor</v>
      </c>
    </row>
    <row r="255" spans="1:5" ht="16.2" thickBot="1" x14ac:dyDescent="0.35">
      <c r="A255" s="334"/>
      <c r="B255" s="119">
        <v>1</v>
      </c>
      <c r="C255" s="197">
        <v>24</v>
      </c>
      <c r="D255" s="213" t="str">
        <f>IF(přihlášky!$F$46="X",přihlášky!$E$46,přihlášky!$H$46)</f>
        <v>Jirout Patrik</v>
      </c>
      <c r="E255" s="201" t="str">
        <f>přihlášky!C9</f>
        <v>ÚO Písek</v>
      </c>
    </row>
    <row r="256" spans="1:5" x14ac:dyDescent="0.3">
      <c r="A256" s="342">
        <v>9</v>
      </c>
      <c r="B256" s="67">
        <v>2</v>
      </c>
      <c r="C256" s="122">
        <v>25</v>
      </c>
      <c r="D256" s="141" t="str">
        <f>IF(přihlášky!$F$59="X",přihlášky!$E$59,přihlášky!$H$59)</f>
        <v>Hájek David</v>
      </c>
      <c r="E256" s="99" t="str">
        <f>přihlášky!C10</f>
        <v>ÚO České Budějovice</v>
      </c>
    </row>
    <row r="257" spans="1:5" x14ac:dyDescent="0.3">
      <c r="A257" s="331"/>
      <c r="B257" s="205">
        <v>3</v>
      </c>
      <c r="C257" s="217">
        <v>26</v>
      </c>
      <c r="D257" s="156" t="str">
        <f>IF(přihlášky!$F$72="X",přihlášky!$E$72,přihlášky!$H$72)</f>
        <v>Božka Martin</v>
      </c>
      <c r="E257" s="207" t="str">
        <f>přihlášky!C11</f>
        <v>ÚO Strakonice</v>
      </c>
    </row>
    <row r="258" spans="1:5" ht="16.2" thickBot="1" x14ac:dyDescent="0.35">
      <c r="A258" s="332"/>
      <c r="B258" s="68">
        <v>1</v>
      </c>
      <c r="C258" s="21">
        <v>27</v>
      </c>
      <c r="D258" s="142" t="str">
        <f>IF(přihlášky!$F$85="X",přihlášky!$E$85,přihlášky!$H$85)</f>
        <v>Bašta Vojtěch</v>
      </c>
      <c r="E258" s="100" t="str">
        <f>přihlášky!C12</f>
        <v>ÚO Jindřichův Hradec</v>
      </c>
    </row>
    <row r="259" spans="1:5" x14ac:dyDescent="0.3">
      <c r="A259" s="333">
        <v>10</v>
      </c>
      <c r="B259" s="200">
        <v>2</v>
      </c>
      <c r="C259" s="199">
        <v>28</v>
      </c>
      <c r="D259" s="206" t="str">
        <f>IF(přihlášky!$F$98="X",přihlášky!$E$98,přihlášky!$H$98)</f>
        <v>Vodrášek Josef</v>
      </c>
      <c r="E259" s="204" t="str">
        <f>přihlášky!C13</f>
        <v>ÚO Prachatice</v>
      </c>
    </row>
    <row r="260" spans="1:5" x14ac:dyDescent="0.3">
      <c r="A260" s="331"/>
      <c r="B260" s="205">
        <v>3</v>
      </c>
      <c r="C260" s="217">
        <v>29</v>
      </c>
      <c r="D260" s="156" t="str">
        <f>IF(přihlášky!$F$21="X",přihlášky!$E$21,přihlášky!$H$21)</f>
        <v>Dudák Jakub</v>
      </c>
      <c r="E260" s="207" t="str">
        <f>přihlášky!C7</f>
        <v>ÚO Český Krumlov</v>
      </c>
    </row>
    <row r="261" spans="1:5" ht="16.2" thickBot="1" x14ac:dyDescent="0.35">
      <c r="A261" s="334"/>
      <c r="B261" s="119">
        <v>1</v>
      </c>
      <c r="C261" s="197">
        <v>30</v>
      </c>
      <c r="D261" s="213" t="str">
        <f>IF(přihlášky!$F$34="X",přihlášky!$E$34,přihlášky!$H$34)</f>
        <v>Falada Denis</v>
      </c>
      <c r="E261" s="201" t="str">
        <f>přihlášky!C8</f>
        <v>ÚO Tábor</v>
      </c>
    </row>
    <row r="262" spans="1:5" x14ac:dyDescent="0.3">
      <c r="A262" s="342">
        <v>11</v>
      </c>
      <c r="B262" s="67">
        <v>2</v>
      </c>
      <c r="C262" s="122">
        <v>31</v>
      </c>
      <c r="D262" s="141" t="str">
        <f>IF(přihlášky!$F$47="X",přihlášky!$E$47,přihlášky!$H$47)</f>
        <v>Píbal Jiří</v>
      </c>
      <c r="E262" s="99" t="str">
        <f>přihlášky!C9</f>
        <v>ÚO Písek</v>
      </c>
    </row>
    <row r="263" spans="1:5" x14ac:dyDescent="0.3">
      <c r="A263" s="331"/>
      <c r="B263" s="205">
        <v>3</v>
      </c>
      <c r="C263" s="217">
        <v>32</v>
      </c>
      <c r="D263" s="156" t="str">
        <f>IF(přihlášky!$F$60="X",přihlášky!$E$60,přihlášky!$H$60)</f>
        <v>Měřička Michal</v>
      </c>
      <c r="E263" s="207" t="str">
        <f>přihlášky!C10</f>
        <v>ÚO České Budějovice</v>
      </c>
    </row>
    <row r="264" spans="1:5" ht="16.2" thickBot="1" x14ac:dyDescent="0.35">
      <c r="A264" s="332"/>
      <c r="B264" s="68">
        <v>1</v>
      </c>
      <c r="C264" s="21">
        <v>33</v>
      </c>
      <c r="D264" s="142" t="str">
        <f>IF(přihlášky!$F$73="X",přihlášky!$E$73,přihlášky!$H$73)</f>
        <v>Pěnča Ivan</v>
      </c>
      <c r="E264" s="100" t="str">
        <f>přihlášky!C11</f>
        <v>ÚO Strakonice</v>
      </c>
    </row>
    <row r="265" spans="1:5" x14ac:dyDescent="0.3">
      <c r="A265" s="333">
        <v>12</v>
      </c>
      <c r="B265" s="200">
        <v>2</v>
      </c>
      <c r="C265" s="199">
        <v>34</v>
      </c>
      <c r="D265" s="206" t="str">
        <f>IF(přihlášky!$F$86="X",přihlášky!$E$86,přihlášky!$H$86)</f>
        <v>Kučera Jan</v>
      </c>
      <c r="E265" s="204" t="str">
        <f>přihlášky!C12</f>
        <v>ÚO Jindřichův Hradec</v>
      </c>
    </row>
    <row r="266" spans="1:5" x14ac:dyDescent="0.3">
      <c r="A266" s="331"/>
      <c r="B266" s="205">
        <v>3</v>
      </c>
      <c r="C266" s="217">
        <v>35</v>
      </c>
      <c r="D266" s="156" t="str">
        <f>IF(přihlášky!$F$99="X",přihlášky!$E$99,přihlášky!$H$99)</f>
        <v>Uhlíř Josef</v>
      </c>
      <c r="E266" s="207" t="str">
        <f>přihlášky!C13</f>
        <v>ÚO Prachatice</v>
      </c>
    </row>
    <row r="267" spans="1:5" ht="16.2" thickBot="1" x14ac:dyDescent="0.35">
      <c r="A267" s="332"/>
      <c r="B267" s="68">
        <v>1</v>
      </c>
      <c r="C267" s="21">
        <v>36</v>
      </c>
      <c r="D267" s="142" t="str">
        <f>IF(přihlášky!$F$22="X",přihlášky!$E$22,přihlášky!$H$22)</f>
        <v>Ottenschläger Václav</v>
      </c>
      <c r="E267" s="100" t="str">
        <f>přihlášky!C7</f>
        <v>ÚO Český Krumlov</v>
      </c>
    </row>
    <row r="268" spans="1:5" x14ac:dyDescent="0.25">
      <c r="A268" s="321" t="s">
        <v>17</v>
      </c>
      <c r="B268" s="322"/>
      <c r="C268" s="322"/>
      <c r="D268" s="322"/>
      <c r="E268" s="323"/>
    </row>
    <row r="269" spans="1:5" ht="16.2" thickBot="1" x14ac:dyDescent="0.3">
      <c r="A269" s="324"/>
      <c r="B269" s="325"/>
      <c r="C269" s="325"/>
      <c r="D269" s="325"/>
      <c r="E269" s="326"/>
    </row>
    <row r="270" spans="1:5" ht="31.8" thickBot="1" x14ac:dyDescent="0.3">
      <c r="A270" s="28" t="s">
        <v>14</v>
      </c>
      <c r="B270" s="29" t="s">
        <v>13</v>
      </c>
      <c r="C270" s="30" t="s">
        <v>10</v>
      </c>
      <c r="D270" s="30" t="s">
        <v>0</v>
      </c>
      <c r="E270" s="30" t="s">
        <v>2</v>
      </c>
    </row>
    <row r="271" spans="1:5" x14ac:dyDescent="0.3">
      <c r="A271" s="330">
        <v>13</v>
      </c>
      <c r="B271" s="67">
        <v>2</v>
      </c>
      <c r="C271" s="122">
        <v>37</v>
      </c>
      <c r="D271" s="141" t="str">
        <f>IF(přihlášky!$F$35="X",přihlášky!$E$35,přihlášky!$H$35)</f>
        <v>Průcha Josef</v>
      </c>
      <c r="E271" s="99" t="str">
        <f>přihlášky!C8</f>
        <v>ÚO Tábor</v>
      </c>
    </row>
    <row r="272" spans="1:5" x14ac:dyDescent="0.3">
      <c r="A272" s="331"/>
      <c r="B272" s="205">
        <v>3</v>
      </c>
      <c r="C272" s="217">
        <v>38</v>
      </c>
      <c r="D272" s="157" t="str">
        <f>IF(přihlášky!$F$48="X",přihlášky!$E$48,přihlášky!$H$48)</f>
        <v>Motejzík Martin</v>
      </c>
      <c r="E272" s="207" t="str">
        <f>přihlášky!C9</f>
        <v>ÚO Písek</v>
      </c>
    </row>
    <row r="273" spans="1:5" ht="16.2" thickBot="1" x14ac:dyDescent="0.35">
      <c r="A273" s="332"/>
      <c r="B273" s="68">
        <v>1</v>
      </c>
      <c r="C273" s="21">
        <v>39</v>
      </c>
      <c r="D273" s="66" t="str">
        <f>IF(přihlášky!$F$61="X",přihlášky!$E$61,přihlášky!$H$61)</f>
        <v>Čada Milan</v>
      </c>
      <c r="E273" s="100" t="str">
        <f>přihlášky!C10</f>
        <v>ÚO České Budějovice</v>
      </c>
    </row>
    <row r="274" spans="1:5" x14ac:dyDescent="0.3">
      <c r="A274" s="333">
        <v>14</v>
      </c>
      <c r="B274" s="200">
        <v>2</v>
      </c>
      <c r="C274" s="199">
        <v>40</v>
      </c>
      <c r="D274" s="202" t="str">
        <f>IF(přihlášky!$F$74="X",přihlášky!$E$74,přihlášky!$H$74)</f>
        <v>Vaňač Aleš</v>
      </c>
      <c r="E274" s="204" t="str">
        <f>přihlášky!C11</f>
        <v>ÚO Strakonice</v>
      </c>
    </row>
    <row r="275" spans="1:5" x14ac:dyDescent="0.3">
      <c r="A275" s="331"/>
      <c r="B275" s="205">
        <v>3</v>
      </c>
      <c r="C275" s="217">
        <v>41</v>
      </c>
      <c r="D275" s="157" t="str">
        <f>IF(přihlášky!$F$87="X",přihlášky!$E$87,přihlášky!$H$87)</f>
        <v>Huml Ondřej</v>
      </c>
      <c r="E275" s="207" t="str">
        <f>přihlášky!C12</f>
        <v>ÚO Jindřichův Hradec</v>
      </c>
    </row>
    <row r="276" spans="1:5" ht="16.2" thickBot="1" x14ac:dyDescent="0.35">
      <c r="A276" s="334"/>
      <c r="B276" s="119">
        <v>1</v>
      </c>
      <c r="C276" s="197">
        <v>42</v>
      </c>
      <c r="D276" s="198" t="str">
        <f>IF(přihlášky!$F$100="X",přihlášky!$E$100,přihlášky!$H$100)</f>
        <v>Nestartuje</v>
      </c>
      <c r="E276" s="201" t="str">
        <f>přihlášky!C13</f>
        <v>ÚO Prachatice</v>
      </c>
    </row>
    <row r="277" spans="1:5" x14ac:dyDescent="0.3">
      <c r="A277" s="330">
        <v>15</v>
      </c>
      <c r="B277" s="67">
        <v>2</v>
      </c>
      <c r="C277" s="122">
        <v>43</v>
      </c>
      <c r="D277" s="120" t="str">
        <f>IF(přihlášky!$F$23="X",přihlášky!$E$23,přihlášky!$H$23)</f>
        <v>Klíma Miloslav</v>
      </c>
      <c r="E277" s="99" t="str">
        <f>přihlášky!C7</f>
        <v>ÚO Český Krumlov</v>
      </c>
    </row>
    <row r="278" spans="1:5" x14ac:dyDescent="0.3">
      <c r="A278" s="331"/>
      <c r="B278" s="205">
        <v>3</v>
      </c>
      <c r="C278" s="217">
        <v>44</v>
      </c>
      <c r="D278" s="157" t="str">
        <f>IF(přihlášky!$F$36="X",přihlášky!$E$36,přihlášky!$H$36)</f>
        <v>Nestartuje</v>
      </c>
      <c r="E278" s="207" t="str">
        <f>přihlášky!C8</f>
        <v>ÚO Tábor</v>
      </c>
    </row>
    <row r="279" spans="1:5" ht="16.2" thickBot="1" x14ac:dyDescent="0.35">
      <c r="A279" s="332"/>
      <c r="B279" s="68">
        <v>1</v>
      </c>
      <c r="C279" s="21">
        <v>45</v>
      </c>
      <c r="D279" s="66" t="str">
        <f>IF(přihlášky!$F$49="X",přihlášky!$E$49,přihlášky!$H$49)</f>
        <v>Bláha Petr</v>
      </c>
      <c r="E279" s="100" t="str">
        <f>přihlášky!C9</f>
        <v>ÚO Písek</v>
      </c>
    </row>
    <row r="280" spans="1:5" x14ac:dyDescent="0.3">
      <c r="A280" s="333">
        <v>16</v>
      </c>
      <c r="B280" s="200">
        <v>2</v>
      </c>
      <c r="C280" s="199">
        <v>46</v>
      </c>
      <c r="D280" s="202" t="str">
        <f>IF(přihlášky!$F$62="X",přihlášky!$E$62,přihlášky!$H$62)</f>
        <v>Míchal Martin</v>
      </c>
      <c r="E280" s="204" t="str">
        <f>přihlášky!C10</f>
        <v>ÚO České Budějovice</v>
      </c>
    </row>
    <row r="281" spans="1:5" x14ac:dyDescent="0.3">
      <c r="A281" s="331"/>
      <c r="B281" s="205">
        <v>3</v>
      </c>
      <c r="C281" s="217">
        <v>47</v>
      </c>
      <c r="D281" s="157" t="str">
        <f>IF(přihlášky!$F$75="X",přihlášky!$E$75,přihlášky!$H$75)</f>
        <v>Štolba František (věž jednotlici)</v>
      </c>
      <c r="E281" s="207" t="str">
        <f>přihlášky!C11</f>
        <v>ÚO Strakonice</v>
      </c>
    </row>
    <row r="282" spans="1:5" ht="16.2" thickBot="1" x14ac:dyDescent="0.35">
      <c r="A282" s="334"/>
      <c r="B282" s="119">
        <v>1</v>
      </c>
      <c r="C282" s="197">
        <v>48</v>
      </c>
      <c r="D282" s="198" t="str">
        <f>IF(přihlášky!$F$88="X",přihlášky!$E$88,přihlášky!$H$88)</f>
        <v>Šenkýř Marek</v>
      </c>
      <c r="E282" s="201" t="str">
        <f>přihlášky!C12</f>
        <v>ÚO Jindřichův Hradec</v>
      </c>
    </row>
    <row r="283" spans="1:5" x14ac:dyDescent="0.3">
      <c r="A283" s="330">
        <v>17</v>
      </c>
      <c r="B283" s="67">
        <v>2</v>
      </c>
      <c r="C283" s="122">
        <v>49</v>
      </c>
      <c r="D283" s="120" t="str">
        <f>IF(přihlášky!$F$101="X",přihlášky!$E$101,přihlášky!$H$101)</f>
        <v>Vozandych Petr</v>
      </c>
      <c r="E283" s="99" t="str">
        <f>přihlášky!C13</f>
        <v>ÚO Prachatice</v>
      </c>
    </row>
    <row r="284" spans="1:5" x14ac:dyDescent="0.3">
      <c r="A284" s="331"/>
      <c r="B284" s="205">
        <v>3</v>
      </c>
      <c r="C284" s="217">
        <v>50</v>
      </c>
      <c r="D284" s="157" t="str">
        <f>IF(přihlášky!$F$24="X",přihlášky!$E$24,přihlášky!$H$24)</f>
        <v>Bartuška Jiří</v>
      </c>
      <c r="E284" s="207" t="str">
        <f>přihlášky!C7</f>
        <v>ÚO Český Krumlov</v>
      </c>
    </row>
    <row r="285" spans="1:5" ht="16.2" thickBot="1" x14ac:dyDescent="0.35">
      <c r="A285" s="332"/>
      <c r="B285" s="68">
        <v>1</v>
      </c>
      <c r="C285" s="21">
        <v>51</v>
      </c>
      <c r="D285" s="66" t="str">
        <f>IF(přihlášky!$F$37="X",přihlášky!$E$37,přihlášky!$H$37)</f>
        <v>Havelka Mikuláš</v>
      </c>
      <c r="E285" s="100" t="str">
        <f>přihlášky!C8</f>
        <v>ÚO Tábor</v>
      </c>
    </row>
    <row r="286" spans="1:5" x14ac:dyDescent="0.3">
      <c r="A286" s="333">
        <v>18</v>
      </c>
      <c r="B286" s="200">
        <v>2</v>
      </c>
      <c r="C286" s="199">
        <v>52</v>
      </c>
      <c r="D286" s="208" t="str">
        <f>IF(přihlášky!$F$50="X",přihlášky!$E$50,přihlášky!$H$50)</f>
        <v>Nestartuje</v>
      </c>
      <c r="E286" s="204" t="str">
        <f>přihlášky!C9</f>
        <v>ÚO Písek</v>
      </c>
    </row>
    <row r="287" spans="1:5" x14ac:dyDescent="0.3">
      <c r="A287" s="331"/>
      <c r="B287" s="205">
        <v>3</v>
      </c>
      <c r="C287" s="217">
        <v>53</v>
      </c>
      <c r="D287" s="157" t="str">
        <f>IF(přihlášky!$F$63="X",přihlášky!$E$63,přihlášky!$H$63)</f>
        <v>Völfel David</v>
      </c>
      <c r="E287" s="207" t="str">
        <f>přihlášky!C10</f>
        <v>ÚO České Budějovice</v>
      </c>
    </row>
    <row r="288" spans="1:5" ht="16.2" thickBot="1" x14ac:dyDescent="0.35">
      <c r="A288" s="334"/>
      <c r="B288" s="119">
        <v>1</v>
      </c>
      <c r="C288" s="197">
        <v>54</v>
      </c>
      <c r="D288" s="198" t="str">
        <f>IF(přihlášky!$F$76="X",přihlášky!$E$76,přihlášky!$H$76)</f>
        <v>Pospíšil Michael (věž jednotlivci)</v>
      </c>
      <c r="E288" s="201" t="str">
        <f>přihlášky!C11</f>
        <v>ÚO Strakonice</v>
      </c>
    </row>
    <row r="289" spans="1:5" x14ac:dyDescent="0.3">
      <c r="A289" s="330">
        <v>19</v>
      </c>
      <c r="B289" s="67">
        <v>2</v>
      </c>
      <c r="C289" s="122">
        <v>55</v>
      </c>
      <c r="D289" s="120" t="str">
        <f>IF(přihlášky!$F$89="X",přihlášky!$E$89,přihlášky!$H$89)</f>
        <v>Janů František</v>
      </c>
      <c r="E289" s="99" t="str">
        <f>přihlášky!C12</f>
        <v>ÚO Jindřichův Hradec</v>
      </c>
    </row>
    <row r="290" spans="1:5" x14ac:dyDescent="0.3">
      <c r="A290" s="331"/>
      <c r="B290" s="205">
        <v>3</v>
      </c>
      <c r="C290" s="217">
        <v>56</v>
      </c>
      <c r="D290" s="157" t="str">
        <f>IF(přihlášky!$F$102="X",přihlášky!$E$102,přihlášky!$H$102)</f>
        <v>Jiráň Marek</v>
      </c>
      <c r="E290" s="207" t="str">
        <f>přihlášky!C13</f>
        <v>ÚO Prachatice</v>
      </c>
    </row>
    <row r="291" spans="1:5" ht="16.2" thickBot="1" x14ac:dyDescent="0.35">
      <c r="A291" s="332"/>
      <c r="B291" s="68">
        <v>1</v>
      </c>
      <c r="C291" s="21">
        <v>57</v>
      </c>
      <c r="D291" s="66" t="str">
        <f>IF(přihlášky!$F$25="X",přihlášky!$E$25,přihlášky!$H$25)</f>
        <v>Marek Jakub (jednotlivci)</v>
      </c>
      <c r="E291" s="100" t="str">
        <f>přihlášky!C7</f>
        <v>ÚO Český Krumlov</v>
      </c>
    </row>
    <row r="292" spans="1:5" x14ac:dyDescent="0.3">
      <c r="A292" s="333">
        <v>20</v>
      </c>
      <c r="B292" s="200">
        <v>2</v>
      </c>
      <c r="C292" s="199">
        <v>58</v>
      </c>
      <c r="D292" s="202" t="str">
        <f>IF(přihlášky!$F$38="X",přihlášky!$E$38,přihlášky!$H$38)</f>
        <v>Baránek Václav (100m jednotlivci)</v>
      </c>
      <c r="E292" s="204" t="str">
        <f>přihlášky!C8</f>
        <v>ÚO Tábor</v>
      </c>
    </row>
    <row r="293" spans="1:5" x14ac:dyDescent="0.25">
      <c r="A293" s="331"/>
      <c r="B293" s="205">
        <v>3</v>
      </c>
      <c r="C293" s="205">
        <v>59</v>
      </c>
      <c r="D293" s="157" t="str">
        <f>IF(přihlášky!$F$51="X",přihlášky!$E$51,přihlášky!$H$51)</f>
        <v>Nestartuje</v>
      </c>
      <c r="E293" s="207" t="str">
        <f>přihlášky!C9</f>
        <v>ÚO Písek</v>
      </c>
    </row>
    <row r="294" spans="1:5" ht="16.2" thickBot="1" x14ac:dyDescent="0.3">
      <c r="A294" s="334"/>
      <c r="B294" s="119">
        <v>1</v>
      </c>
      <c r="C294" s="119">
        <v>60</v>
      </c>
      <c r="D294" s="198" t="str">
        <f>IF(přihlášky!$F$64="X",přihlášky!$E$64,přihlášky!$H$64)</f>
        <v>Nestartuje</v>
      </c>
      <c r="E294" s="201" t="str">
        <f>přihlášky!C10</f>
        <v>ÚO České Budějovice</v>
      </c>
    </row>
    <row r="295" spans="1:5" x14ac:dyDescent="0.25">
      <c r="A295" s="330">
        <v>21</v>
      </c>
      <c r="B295" s="67">
        <v>2</v>
      </c>
      <c r="C295" s="67">
        <v>61</v>
      </c>
      <c r="D295" s="143" t="str">
        <f>IF(přihlášky!$F$77="X",přihlášky!$E$77,přihlášky!$H$77)</f>
        <v>Suchopár Jiří</v>
      </c>
      <c r="E295" s="99" t="str">
        <f>přihlášky!C11</f>
        <v>ÚO Strakonice</v>
      </c>
    </row>
    <row r="296" spans="1:5" x14ac:dyDescent="0.25">
      <c r="A296" s="331"/>
      <c r="B296" s="205">
        <v>3</v>
      </c>
      <c r="C296" s="205">
        <v>62</v>
      </c>
      <c r="D296" s="157" t="str">
        <f>IF(přihlášky!$F$90="X",přihlášky!$E$90,přihlášky!$H$90)</f>
        <v>Holý Patrik (věž jednotlivci)</v>
      </c>
      <c r="E296" s="207" t="str">
        <f>přihlášky!C12</f>
        <v>ÚO Jindřichův Hradec</v>
      </c>
    </row>
    <row r="297" spans="1:5" ht="16.2" thickBot="1" x14ac:dyDescent="0.3">
      <c r="A297" s="332"/>
      <c r="B297" s="68">
        <v>1</v>
      </c>
      <c r="C297" s="68">
        <v>63</v>
      </c>
      <c r="D297" s="66" t="str">
        <f>IF(přihlášky!$F$103="X",přihlášky!$E$103,přihlášky!$H$103)</f>
        <v>Nestartuje</v>
      </c>
      <c r="E297" s="100" t="str">
        <f>přihlášky!C13</f>
        <v>ÚO Prachatice</v>
      </c>
    </row>
    <row r="298" spans="1:5" x14ac:dyDescent="0.3">
      <c r="A298" s="333">
        <v>22</v>
      </c>
      <c r="B298" s="200">
        <v>2</v>
      </c>
      <c r="C298" s="199">
        <v>64</v>
      </c>
      <c r="D298" s="202" t="str">
        <f>IF(přihlášky!$F$26="X",přihlášky!$E$26,přihlášky!$H$26)</f>
        <v>Nestartuje</v>
      </c>
      <c r="E298" s="204" t="s">
        <v>46</v>
      </c>
    </row>
    <row r="299" spans="1:5" x14ac:dyDescent="0.3">
      <c r="A299" s="331"/>
      <c r="B299" s="205">
        <v>3</v>
      </c>
      <c r="C299" s="217">
        <v>65</v>
      </c>
      <c r="D299" s="157" t="str">
        <f>IF(přihlášky!$F$39="X",přihlášky!$E$39,přihlášky!$H$39)</f>
        <v>Nestartuje</v>
      </c>
      <c r="E299" s="207" t="str">
        <f>přihlášky!C8</f>
        <v>ÚO Tábor</v>
      </c>
    </row>
    <row r="300" spans="1:5" ht="16.2" thickBot="1" x14ac:dyDescent="0.35">
      <c r="A300" s="334"/>
      <c r="B300" s="119">
        <v>1</v>
      </c>
      <c r="C300" s="197">
        <v>66</v>
      </c>
      <c r="D300" s="198" t="str">
        <f>IF(přihlášky!$F$52="X",přihlášky!$E$52,přihlášky!$H$52)</f>
        <v>Nestartuje</v>
      </c>
      <c r="E300" s="201" t="str">
        <f>přihlášky!C9</f>
        <v>ÚO Písek</v>
      </c>
    </row>
    <row r="301" spans="1:5" x14ac:dyDescent="0.3">
      <c r="A301" s="330">
        <v>23</v>
      </c>
      <c r="B301" s="67">
        <v>2</v>
      </c>
      <c r="C301" s="122">
        <v>67</v>
      </c>
      <c r="D301" s="120" t="str">
        <f>IF(přihlášky!$F$65="X",přihlášky!$E$65,přihlášky!$H$65)</f>
        <v>Nestartuje</v>
      </c>
      <c r="E301" s="99" t="str">
        <f>přihlášky!C10</f>
        <v>ÚO České Budějovice</v>
      </c>
    </row>
    <row r="302" spans="1:5" x14ac:dyDescent="0.3">
      <c r="A302" s="331"/>
      <c r="B302" s="205">
        <v>3</v>
      </c>
      <c r="C302" s="217">
        <v>68</v>
      </c>
      <c r="D302" s="157" t="str">
        <f>IF(přihlášky!$F$78="X",přihlášky!$E$78,přihlášky!$H$78)</f>
        <v>Černovský Michal</v>
      </c>
      <c r="E302" s="207" t="str">
        <f>přihlášky!C11</f>
        <v>ÚO Strakonice</v>
      </c>
    </row>
    <row r="303" spans="1:5" ht="16.2" thickBot="1" x14ac:dyDescent="0.35">
      <c r="A303" s="332"/>
      <c r="B303" s="68">
        <v>1</v>
      </c>
      <c r="C303" s="21">
        <v>69</v>
      </c>
      <c r="D303" s="66" t="str">
        <f>IF(přihlášky!$F$91="X",přihlášky!$E$91,přihlášky!$H$91)</f>
        <v>Nestartuje</v>
      </c>
      <c r="E303" s="100" t="str">
        <f>přihlášky!C12</f>
        <v>ÚO Jindřichův Hradec</v>
      </c>
    </row>
    <row r="304" spans="1:5" ht="16.2" thickBot="1" x14ac:dyDescent="0.35">
      <c r="A304" s="209">
        <v>24</v>
      </c>
      <c r="B304" s="210">
        <v>2</v>
      </c>
      <c r="C304" s="216">
        <v>70</v>
      </c>
      <c r="D304" s="211" t="str">
        <f>IF(přihlášky!$F$104="X",přihlášky!$E$104,přihlášky!$H$104)</f>
        <v>Stuchel Miroslav</v>
      </c>
      <c r="E304" s="212" t="str">
        <f>přihlášky!C13</f>
        <v>ÚO Prachatice</v>
      </c>
    </row>
    <row r="305" spans="2:2" x14ac:dyDescent="0.3">
      <c r="B305" s="22"/>
    </row>
    <row r="306" spans="2:2" x14ac:dyDescent="0.3">
      <c r="B306" s="22"/>
    </row>
    <row r="307" spans="2:2" x14ac:dyDescent="0.3">
      <c r="B307" s="22"/>
    </row>
  </sheetData>
  <mergeCells count="144">
    <mergeCell ref="A295:A297"/>
    <mergeCell ref="A298:A300"/>
    <mergeCell ref="A301:A303"/>
    <mergeCell ref="H52:J53"/>
    <mergeCell ref="H40:J41"/>
    <mergeCell ref="A247:A249"/>
    <mergeCell ref="A250:A252"/>
    <mergeCell ref="A253:A255"/>
    <mergeCell ref="A256:A258"/>
    <mergeCell ref="A259:A261"/>
    <mergeCell ref="A262:A264"/>
    <mergeCell ref="A265:A267"/>
    <mergeCell ref="A271:A273"/>
    <mergeCell ref="A274:A276"/>
    <mergeCell ref="A216:A218"/>
    <mergeCell ref="A219:A221"/>
    <mergeCell ref="A222:A224"/>
    <mergeCell ref="A225:A227"/>
    <mergeCell ref="A232:A234"/>
    <mergeCell ref="A235:A237"/>
    <mergeCell ref="A238:A240"/>
    <mergeCell ref="A241:A243"/>
    <mergeCell ref="A244:A246"/>
    <mergeCell ref="A183:A185"/>
    <mergeCell ref="A204:A206"/>
    <mergeCell ref="A207:A209"/>
    <mergeCell ref="A210:A212"/>
    <mergeCell ref="A156:A158"/>
    <mergeCell ref="A159:A161"/>
    <mergeCell ref="A162:A164"/>
    <mergeCell ref="A165:A167"/>
    <mergeCell ref="A168:A170"/>
    <mergeCell ref="A171:A173"/>
    <mergeCell ref="A174:A176"/>
    <mergeCell ref="A177:A179"/>
    <mergeCell ref="A180:A182"/>
    <mergeCell ref="A213:A215"/>
    <mergeCell ref="A102:A103"/>
    <mergeCell ref="A104:A105"/>
    <mergeCell ref="A106:A107"/>
    <mergeCell ref="A108:A109"/>
    <mergeCell ref="A110:A111"/>
    <mergeCell ref="A112:A113"/>
    <mergeCell ref="A114:A115"/>
    <mergeCell ref="A119:A120"/>
    <mergeCell ref="A121:A122"/>
    <mergeCell ref="A123:A124"/>
    <mergeCell ref="A125:A126"/>
    <mergeCell ref="A127:A128"/>
    <mergeCell ref="A129:A130"/>
    <mergeCell ref="A131:A132"/>
    <mergeCell ref="A133:A134"/>
    <mergeCell ref="A143:A144"/>
    <mergeCell ref="A145:A146"/>
    <mergeCell ref="A147:A148"/>
    <mergeCell ref="A186:A188"/>
    <mergeCell ref="A189:A191"/>
    <mergeCell ref="A195:A197"/>
    <mergeCell ref="A198:A200"/>
    <mergeCell ref="A201:A203"/>
    <mergeCell ref="A139:A140"/>
    <mergeCell ref="A141:A142"/>
    <mergeCell ref="A84:A85"/>
    <mergeCell ref="A86:A87"/>
    <mergeCell ref="A88:A89"/>
    <mergeCell ref="A90:A91"/>
    <mergeCell ref="A92:A93"/>
    <mergeCell ref="A94:A95"/>
    <mergeCell ref="A96:A97"/>
    <mergeCell ref="A98:A99"/>
    <mergeCell ref="A100:A101"/>
    <mergeCell ref="F43:F44"/>
    <mergeCell ref="F45:F46"/>
    <mergeCell ref="A69:A70"/>
    <mergeCell ref="A71:A72"/>
    <mergeCell ref="A73:A74"/>
    <mergeCell ref="A80:A81"/>
    <mergeCell ref="A82:A83"/>
    <mergeCell ref="A135:A136"/>
    <mergeCell ref="A137:A138"/>
    <mergeCell ref="F1:J2"/>
    <mergeCell ref="F4:F5"/>
    <mergeCell ref="A277:A279"/>
    <mergeCell ref="A280:A282"/>
    <mergeCell ref="A283:A285"/>
    <mergeCell ref="A286:A288"/>
    <mergeCell ref="A289:A291"/>
    <mergeCell ref="A292:A294"/>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49:A150"/>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F6:F7"/>
    <mergeCell ref="F8:F9"/>
    <mergeCell ref="F10:F1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F47:F48"/>
    <mergeCell ref="F49:F50"/>
    <mergeCell ref="F55:F56"/>
    <mergeCell ref="F57:F58"/>
    <mergeCell ref="F59:F60"/>
    <mergeCell ref="F61:F62"/>
  </mergeCells>
  <printOptions horizontalCentered="1" verticalCentered="1"/>
  <pageMargins left="0.23622047244094491" right="0.23622047244094491" top="0.74803149606299213" bottom="0.74803149606299213" header="0.31496062992125984" footer="0.31496062992125984"/>
  <pageSetup paperSize="9" orientation="portrait" horizontalDpi="300" verticalDpi="300"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7"/>
  <sheetViews>
    <sheetView view="pageBreakPreview" zoomScaleNormal="100" zoomScaleSheetLayoutView="100" workbookViewId="0">
      <selection activeCell="F4" sqref="F4"/>
    </sheetView>
  </sheetViews>
  <sheetFormatPr defaultColWidth="9.109375" defaultRowHeight="15.6" x14ac:dyDescent="0.3"/>
  <cols>
    <col min="1" max="1" width="10" style="31" customWidth="1"/>
    <col min="2" max="2" width="7.88671875" style="23" customWidth="1"/>
    <col min="3" max="3" width="6" style="23" customWidth="1"/>
    <col min="4" max="4" width="32.33203125" style="23" customWidth="1"/>
    <col min="5" max="5" width="25.6640625" style="76" customWidth="1"/>
    <col min="6" max="6" width="9.88671875" style="76" customWidth="1"/>
    <col min="7" max="9" width="9.109375" style="31"/>
    <col min="10" max="10" width="20.5546875" style="31" customWidth="1"/>
    <col min="11" max="16384" width="9.109375" style="31"/>
  </cols>
  <sheetData>
    <row r="1" spans="1:11" ht="16.5" customHeight="1" x14ac:dyDescent="0.25">
      <c r="A1" s="321" t="s">
        <v>15</v>
      </c>
      <c r="B1" s="322"/>
      <c r="C1" s="322"/>
      <c r="D1" s="322"/>
      <c r="E1" s="322"/>
      <c r="F1" s="323"/>
      <c r="G1" s="321" t="s">
        <v>18</v>
      </c>
      <c r="H1" s="322"/>
      <c r="I1" s="322"/>
      <c r="J1" s="322"/>
      <c r="K1" s="323"/>
    </row>
    <row r="2" spans="1:11" ht="16.5" customHeight="1" thickBot="1" x14ac:dyDescent="0.3">
      <c r="A2" s="324"/>
      <c r="B2" s="325"/>
      <c r="C2" s="325"/>
      <c r="D2" s="325"/>
      <c r="E2" s="325"/>
      <c r="F2" s="326"/>
      <c r="G2" s="324"/>
      <c r="H2" s="325"/>
      <c r="I2" s="325"/>
      <c r="J2" s="325"/>
      <c r="K2" s="326"/>
    </row>
    <row r="3" spans="1:11" ht="48" customHeight="1" thickBot="1" x14ac:dyDescent="0.3">
      <c r="A3" s="118" t="s">
        <v>14</v>
      </c>
      <c r="B3" s="123" t="s">
        <v>13</v>
      </c>
      <c r="C3" s="124" t="s">
        <v>10</v>
      </c>
      <c r="D3" s="125" t="s">
        <v>0</v>
      </c>
      <c r="E3" s="126" t="s">
        <v>2</v>
      </c>
      <c r="F3" s="125" t="s">
        <v>56</v>
      </c>
      <c r="G3" s="28" t="s">
        <v>14</v>
      </c>
      <c r="H3" s="29" t="s">
        <v>13</v>
      </c>
      <c r="I3" s="30" t="s">
        <v>10</v>
      </c>
      <c r="J3" s="30" t="s">
        <v>2</v>
      </c>
      <c r="K3" s="30" t="s">
        <v>19</v>
      </c>
    </row>
    <row r="4" spans="1:11" ht="16.5" customHeight="1" x14ac:dyDescent="0.3">
      <c r="A4" s="327">
        <v>1</v>
      </c>
      <c r="B4" s="67">
        <v>1</v>
      </c>
      <c r="C4" s="67">
        <v>1</v>
      </c>
      <c r="D4" s="141" t="str">
        <f>IF(přihlášky!$F$17="X",přihlášky!$E$17,přihlášky!H17)</f>
        <v>Čížek David</v>
      </c>
      <c r="E4" s="173" t="str">
        <f>přihlášky!C7</f>
        <v>ÚO Český Krumlov</v>
      </c>
      <c r="F4" s="175"/>
      <c r="G4" s="319">
        <v>1</v>
      </c>
      <c r="H4" s="17">
        <v>1</v>
      </c>
      <c r="I4" s="17">
        <v>1</v>
      </c>
      <c r="J4" s="114" t="str">
        <f>přihlášky!C7</f>
        <v>ÚO Český Krumlov</v>
      </c>
      <c r="K4" s="24"/>
    </row>
    <row r="5" spans="1:11" ht="16.5" customHeight="1" thickBot="1" x14ac:dyDescent="0.35">
      <c r="A5" s="328"/>
      <c r="B5" s="68">
        <v>2</v>
      </c>
      <c r="C5" s="68">
        <v>2</v>
      </c>
      <c r="D5" s="142" t="str">
        <f>IF(přihlášky!$F$30="X",přihlášky!$E$30,přihlášky!$H$30)</f>
        <v>Novák Tomáš</v>
      </c>
      <c r="E5" s="174" t="str">
        <f>přihlášky!C8</f>
        <v>ÚO Tábor</v>
      </c>
      <c r="F5" s="176"/>
      <c r="G5" s="351"/>
      <c r="H5" s="18">
        <v>2</v>
      </c>
      <c r="I5" s="18">
        <v>2</v>
      </c>
      <c r="J5" s="115" t="str">
        <f>přihlášky!C8</f>
        <v>ÚO Tábor</v>
      </c>
      <c r="K5" s="25"/>
    </row>
    <row r="6" spans="1:11" ht="16.5" customHeight="1" x14ac:dyDescent="0.3">
      <c r="A6" s="327">
        <v>2</v>
      </c>
      <c r="B6" s="67">
        <v>1</v>
      </c>
      <c r="C6" s="67">
        <v>3</v>
      </c>
      <c r="D6" s="141" t="str">
        <f>IF(přihlášky!$F$43="X",přihlášky!$E$43,přihlášky!$H$43)</f>
        <v>Šourek Petr</v>
      </c>
      <c r="E6" s="173" t="str">
        <f>přihlášky!C9</f>
        <v>ÚO Písek</v>
      </c>
      <c r="F6" s="176"/>
      <c r="G6" s="351">
        <f>1+G4</f>
        <v>2</v>
      </c>
      <c r="H6" s="18">
        <v>1</v>
      </c>
      <c r="I6" s="18">
        <v>3</v>
      </c>
      <c r="J6" s="115" t="str">
        <f>přihlášky!C9</f>
        <v>ÚO Písek</v>
      </c>
      <c r="K6" s="25"/>
    </row>
    <row r="7" spans="1:11" ht="16.5" customHeight="1" thickBot="1" x14ac:dyDescent="0.35">
      <c r="A7" s="328"/>
      <c r="B7" s="68">
        <v>2</v>
      </c>
      <c r="C7" s="68">
        <v>4</v>
      </c>
      <c r="D7" s="142" t="str">
        <f>IF(přihlášky!$F$56="X",přihlášky!$E$56,přihlášky!$H$56)</f>
        <v>Hasík Juraj</v>
      </c>
      <c r="E7" s="174" t="str">
        <f>přihlášky!C10</f>
        <v>ÚO České Budějovice</v>
      </c>
      <c r="F7" s="176"/>
      <c r="G7" s="351"/>
      <c r="H7" s="18">
        <v>2</v>
      </c>
      <c r="I7" s="18">
        <v>4</v>
      </c>
      <c r="J7" s="115" t="str">
        <f>přihlášky!C10</f>
        <v>ÚO České Budějovice</v>
      </c>
      <c r="K7" s="25"/>
    </row>
    <row r="8" spans="1:11" ht="16.5" customHeight="1" x14ac:dyDescent="0.3">
      <c r="A8" s="327">
        <v>3</v>
      </c>
      <c r="B8" s="67">
        <v>1</v>
      </c>
      <c r="C8" s="67">
        <v>5</v>
      </c>
      <c r="D8" s="141" t="str">
        <f>IF(přihlášky!$F$69="X",přihlášky!$E$69,přihlášky!$H$69)</f>
        <v>Krupka Luboš</v>
      </c>
      <c r="E8" s="173" t="str">
        <f>přihlášky!C11</f>
        <v>ÚO Strakonice</v>
      </c>
      <c r="F8" s="176"/>
      <c r="G8" s="351">
        <f>1+G6</f>
        <v>3</v>
      </c>
      <c r="H8" s="18">
        <v>1</v>
      </c>
      <c r="I8" s="18">
        <v>5</v>
      </c>
      <c r="J8" s="115" t="str">
        <f>přihlášky!C11</f>
        <v>ÚO Strakonice</v>
      </c>
      <c r="K8" s="25"/>
    </row>
    <row r="9" spans="1:11" ht="16.5" customHeight="1" thickBot="1" x14ac:dyDescent="0.35">
      <c r="A9" s="328"/>
      <c r="B9" s="68">
        <v>2</v>
      </c>
      <c r="C9" s="68">
        <v>6</v>
      </c>
      <c r="D9" s="142" t="str">
        <f>IF(přihlášky!$F$82="X",přihlášky!$E$82,přihlášky!$H$82)</f>
        <v>Šmíd Stanislav</v>
      </c>
      <c r="E9" s="174" t="str">
        <f>přihlášky!C12</f>
        <v>ÚO Jindřichův Hradec</v>
      </c>
      <c r="F9" s="176"/>
      <c r="G9" s="351"/>
      <c r="H9" s="18">
        <v>2</v>
      </c>
      <c r="I9" s="18">
        <v>6</v>
      </c>
      <c r="J9" s="115" t="str">
        <f>přihlášky!C12</f>
        <v>ÚO Jindřichův Hradec</v>
      </c>
      <c r="K9" s="25"/>
    </row>
    <row r="10" spans="1:11" ht="16.5" customHeight="1" x14ac:dyDescent="0.3">
      <c r="A10" s="327">
        <v>4</v>
      </c>
      <c r="B10" s="67">
        <v>1</v>
      </c>
      <c r="C10" s="67">
        <v>7</v>
      </c>
      <c r="D10" s="141" t="str">
        <f>IF(přihlášky!$F$95="X",přihlášky!$E$95,přihlášky!$H$95)</f>
        <v>Cais Martin</v>
      </c>
      <c r="E10" s="173" t="str">
        <f>přihlášky!C13</f>
        <v>ÚO Prachatice</v>
      </c>
      <c r="F10" s="176"/>
      <c r="G10" s="351">
        <f>1+G8</f>
        <v>4</v>
      </c>
      <c r="H10" s="18">
        <v>1</v>
      </c>
      <c r="I10" s="18">
        <v>7</v>
      </c>
      <c r="J10" s="115" t="str">
        <f>přihlášky!C13</f>
        <v>ÚO Prachatice</v>
      </c>
      <c r="K10" s="25"/>
    </row>
    <row r="11" spans="1:11" ht="16.5" customHeight="1" thickBot="1" x14ac:dyDescent="0.35">
      <c r="A11" s="328"/>
      <c r="B11" s="68">
        <v>2</v>
      </c>
      <c r="C11" s="68">
        <v>8</v>
      </c>
      <c r="D11" s="142" t="str">
        <f>IF(přihlášky!$F$18="X",přihlášky!$E$18,přihlášky!H18)</f>
        <v>Dvořák Petr</v>
      </c>
      <c r="E11" s="174" t="str">
        <f>přihlášky!C7</f>
        <v>ÚO Český Krumlov</v>
      </c>
      <c r="F11" s="176"/>
      <c r="G11" s="320"/>
      <c r="H11" s="19">
        <v>2</v>
      </c>
      <c r="I11" s="19">
        <v>8</v>
      </c>
      <c r="J11" s="26"/>
      <c r="K11" s="27"/>
    </row>
    <row r="12" spans="1:11" ht="16.5" customHeight="1" thickBot="1" x14ac:dyDescent="0.3">
      <c r="A12" s="327">
        <v>5</v>
      </c>
      <c r="B12" s="67">
        <v>1</v>
      </c>
      <c r="C12" s="67">
        <v>9</v>
      </c>
      <c r="D12" s="141" t="str">
        <f>IF(přihlášky!$F$31="X",přihlášky!$E$31,přihlášky!$H$31)</f>
        <v>Novák Dominik</v>
      </c>
      <c r="E12" s="173" t="str">
        <f>přihlášky!C8</f>
        <v>ÚO Tábor</v>
      </c>
      <c r="F12" s="176"/>
    </row>
    <row r="13" spans="1:11" ht="16.5" customHeight="1" thickBot="1" x14ac:dyDescent="0.3">
      <c r="A13" s="328"/>
      <c r="B13" s="68">
        <v>2</v>
      </c>
      <c r="C13" s="68">
        <v>10</v>
      </c>
      <c r="D13" s="142" t="str">
        <f>IF(přihlášky!$F$44="X",přihlášky!$E$44,přihlášky!$H$44)</f>
        <v>Horský Marek</v>
      </c>
      <c r="E13" s="174" t="str">
        <f>přihlášky!C9</f>
        <v>ÚO Písek</v>
      </c>
      <c r="F13" s="176"/>
      <c r="G13" s="322" t="s">
        <v>20</v>
      </c>
      <c r="H13" s="322"/>
      <c r="I13" s="322"/>
      <c r="J13" s="322"/>
      <c r="K13" s="323"/>
    </row>
    <row r="14" spans="1:11" ht="16.5" customHeight="1" thickBot="1" x14ac:dyDescent="0.3">
      <c r="A14" s="327">
        <v>6</v>
      </c>
      <c r="B14" s="67">
        <v>1</v>
      </c>
      <c r="C14" s="67">
        <v>11</v>
      </c>
      <c r="D14" s="141" t="str">
        <f>IF(přihlášky!$F$57="X",přihlášky!$E$57,přihlášky!$H$57)</f>
        <v>Ježek Jan</v>
      </c>
      <c r="E14" s="173" t="str">
        <f>přihlášky!C10</f>
        <v>ÚO České Budějovice</v>
      </c>
      <c r="F14" s="176"/>
      <c r="G14" s="325"/>
      <c r="H14" s="325"/>
      <c r="I14" s="325"/>
      <c r="J14" s="325"/>
      <c r="K14" s="326"/>
    </row>
    <row r="15" spans="1:11" ht="16.5" customHeight="1" thickBot="1" x14ac:dyDescent="0.3">
      <c r="A15" s="328"/>
      <c r="B15" s="68">
        <v>2</v>
      </c>
      <c r="C15" s="68">
        <v>12</v>
      </c>
      <c r="D15" s="142" t="str">
        <f>IF(přihlášky!$F$70="X",přihlášky!$E$70,přihlášky!$H$70)</f>
        <v>Stibor Jiří</v>
      </c>
      <c r="E15" s="174" t="str">
        <f>přihlášky!C11</f>
        <v>ÚO Strakonice</v>
      </c>
      <c r="F15" s="176"/>
      <c r="G15" s="28" t="s">
        <v>14</v>
      </c>
      <c r="H15" s="29" t="s">
        <v>13</v>
      </c>
      <c r="I15" s="30" t="s">
        <v>10</v>
      </c>
      <c r="J15" s="30" t="s">
        <v>2</v>
      </c>
      <c r="K15" s="30" t="s">
        <v>19</v>
      </c>
    </row>
    <row r="16" spans="1:11" ht="16.5" customHeight="1" x14ac:dyDescent="0.25">
      <c r="A16" s="327">
        <v>7</v>
      </c>
      <c r="B16" s="67">
        <v>1</v>
      </c>
      <c r="C16" s="67">
        <v>13</v>
      </c>
      <c r="D16" s="141" t="str">
        <f>IF(přihlášky!$F$83="X",přihlášky!$E$83,přihlášky!$H$83)</f>
        <v>Doktor Michal</v>
      </c>
      <c r="E16" s="173" t="str">
        <f>přihlášky!C12</f>
        <v>ÚO Jindřichův Hradec</v>
      </c>
      <c r="F16" s="176"/>
      <c r="G16" s="319">
        <v>1</v>
      </c>
      <c r="H16" s="17">
        <v>2</v>
      </c>
      <c r="I16" s="17">
        <v>1</v>
      </c>
      <c r="J16" s="114" t="str">
        <f>přihlášky!C7</f>
        <v>ÚO Český Krumlov</v>
      </c>
      <c r="K16" s="32"/>
    </row>
    <row r="17" spans="1:11" ht="16.5" customHeight="1" thickBot="1" x14ac:dyDescent="0.3">
      <c r="A17" s="328"/>
      <c r="B17" s="68">
        <v>2</v>
      </c>
      <c r="C17" s="68">
        <v>14</v>
      </c>
      <c r="D17" s="142" t="str">
        <f>IF(přihlášky!$F$96="X",přihlášky!$E$96,přihlášky!$H$96)</f>
        <v>Šmajcl František</v>
      </c>
      <c r="E17" s="174" t="str">
        <f>přihlášky!C13</f>
        <v>ÚO Prachatice</v>
      </c>
      <c r="F17" s="176"/>
      <c r="G17" s="351"/>
      <c r="H17" s="18">
        <v>1</v>
      </c>
      <c r="I17" s="18">
        <v>2</v>
      </c>
      <c r="J17" s="115" t="str">
        <f>přihlášky!C8</f>
        <v>ÚO Tábor</v>
      </c>
      <c r="K17" s="33"/>
    </row>
    <row r="18" spans="1:11" ht="16.5" customHeight="1" x14ac:dyDescent="0.25">
      <c r="A18" s="327">
        <v>8</v>
      </c>
      <c r="B18" s="67">
        <v>1</v>
      </c>
      <c r="C18" s="67">
        <v>15</v>
      </c>
      <c r="D18" s="141" t="str">
        <f>IF(přihlášky!$F$19="X",přihlášky!$E$19,přihlášky!$H$19)</f>
        <v>Fučík Jan</v>
      </c>
      <c r="E18" s="173" t="str">
        <f>přihlášky!C7</f>
        <v>ÚO Český Krumlov</v>
      </c>
      <c r="F18" s="176"/>
      <c r="G18" s="351">
        <f>1+G16</f>
        <v>2</v>
      </c>
      <c r="H18" s="18">
        <v>2</v>
      </c>
      <c r="I18" s="18">
        <v>3</v>
      </c>
      <c r="J18" s="115" t="str">
        <f>přihlášky!C9</f>
        <v>ÚO Písek</v>
      </c>
      <c r="K18" s="33"/>
    </row>
    <row r="19" spans="1:11" ht="16.5" customHeight="1" thickBot="1" x14ac:dyDescent="0.3">
      <c r="A19" s="328"/>
      <c r="B19" s="68">
        <v>2</v>
      </c>
      <c r="C19" s="68">
        <v>16</v>
      </c>
      <c r="D19" s="142" t="str">
        <f>IF(přihlášky!$F$32="X",přihlášky!$E$32,přihlášky!$H$32)</f>
        <v>Knotek Radim</v>
      </c>
      <c r="E19" s="174" t="str">
        <f>přihlášky!C8</f>
        <v>ÚO Tábor</v>
      </c>
      <c r="F19" s="176"/>
      <c r="G19" s="351"/>
      <c r="H19" s="18">
        <v>1</v>
      </c>
      <c r="I19" s="18">
        <v>4</v>
      </c>
      <c r="J19" s="115" t="str">
        <f>přihlášky!C10</f>
        <v>ÚO České Budějovice</v>
      </c>
      <c r="K19" s="33"/>
    </row>
    <row r="20" spans="1:11" ht="16.5" customHeight="1" x14ac:dyDescent="0.25">
      <c r="A20" s="327">
        <v>9</v>
      </c>
      <c r="B20" s="67">
        <v>1</v>
      </c>
      <c r="C20" s="67">
        <v>17</v>
      </c>
      <c r="D20" s="141" t="str">
        <f>IF(přihlášky!$F$45="X",přihlášky!$E$45,přihlášky!$H$45)</f>
        <v>Trantina Karel</v>
      </c>
      <c r="E20" s="173" t="str">
        <f>přihlášky!C9</f>
        <v>ÚO Písek</v>
      </c>
      <c r="F20" s="176"/>
      <c r="G20" s="351">
        <f>1+G18</f>
        <v>3</v>
      </c>
      <c r="H20" s="18">
        <v>2</v>
      </c>
      <c r="I20" s="18">
        <v>5</v>
      </c>
      <c r="J20" s="115" t="str">
        <f>přihlášky!C11</f>
        <v>ÚO Strakonice</v>
      </c>
      <c r="K20" s="33"/>
    </row>
    <row r="21" spans="1:11" ht="16.5" customHeight="1" thickBot="1" x14ac:dyDescent="0.3">
      <c r="A21" s="328"/>
      <c r="B21" s="68">
        <v>2</v>
      </c>
      <c r="C21" s="68">
        <v>18</v>
      </c>
      <c r="D21" s="142" t="str">
        <f>IF(přihlášky!$F$58="X",přihlášky!$E$58,přihlášky!$H$58)</f>
        <v>Krygar Josef</v>
      </c>
      <c r="E21" s="174" t="str">
        <f>přihlášky!C10</f>
        <v>ÚO České Budějovice</v>
      </c>
      <c r="F21" s="176"/>
      <c r="G21" s="351"/>
      <c r="H21" s="18">
        <v>1</v>
      </c>
      <c r="I21" s="18">
        <v>6</v>
      </c>
      <c r="J21" s="115" t="str">
        <f>přihlášky!C12</f>
        <v>ÚO Jindřichův Hradec</v>
      </c>
      <c r="K21" s="33"/>
    </row>
    <row r="22" spans="1:11" ht="16.5" customHeight="1" x14ac:dyDescent="0.25">
      <c r="A22" s="327">
        <v>10</v>
      </c>
      <c r="B22" s="67">
        <v>1</v>
      </c>
      <c r="C22" s="67">
        <v>19</v>
      </c>
      <c r="D22" s="141" t="str">
        <f>IF(přihlášky!$F$71="X",přihlášky!$E$71,přihlášky!$H$71)</f>
        <v>Muchl Vladimír</v>
      </c>
      <c r="E22" s="173" t="str">
        <f>přihlášky!C11</f>
        <v>ÚO Strakonice</v>
      </c>
      <c r="F22" s="176"/>
      <c r="G22" s="351">
        <f>1+G20</f>
        <v>4</v>
      </c>
      <c r="H22" s="18">
        <v>2</v>
      </c>
      <c r="I22" s="18">
        <v>7</v>
      </c>
      <c r="J22" s="116" t="str">
        <f>přihlášky!C13</f>
        <v>ÚO Prachatice</v>
      </c>
      <c r="K22" s="33"/>
    </row>
    <row r="23" spans="1:11" ht="16.5" customHeight="1" thickBot="1" x14ac:dyDescent="0.3">
      <c r="A23" s="328"/>
      <c r="B23" s="68">
        <v>2</v>
      </c>
      <c r="C23" s="68">
        <v>20</v>
      </c>
      <c r="D23" s="142" t="str">
        <f>IF(přihlášky!$F$84="X",přihlášky!$E$84,přihlášky!$H$84)</f>
        <v>Janů Pavel</v>
      </c>
      <c r="E23" s="174" t="str">
        <f>přihlášky!C12</f>
        <v>ÚO Jindřichův Hradec</v>
      </c>
      <c r="F23" s="176"/>
      <c r="G23" s="320"/>
      <c r="H23" s="19">
        <v>1</v>
      </c>
      <c r="I23" s="19">
        <v>8</v>
      </c>
      <c r="J23" s="117"/>
      <c r="K23" s="35"/>
    </row>
    <row r="24" spans="1:11" ht="16.5" customHeight="1" x14ac:dyDescent="0.25">
      <c r="A24" s="327">
        <v>11</v>
      </c>
      <c r="B24" s="67">
        <v>1</v>
      </c>
      <c r="C24" s="67">
        <v>21</v>
      </c>
      <c r="D24" s="141" t="str">
        <f>IF(přihlášky!$F$97="X",přihlášky!$E$97,přihlášky!$H$97)</f>
        <v>Študlar Petr</v>
      </c>
      <c r="E24" s="173" t="str">
        <f>přihlášky!C13</f>
        <v>ÚO Prachatice</v>
      </c>
      <c r="F24" s="176"/>
    </row>
    <row r="25" spans="1:11" ht="16.5" customHeight="1" thickBot="1" x14ac:dyDescent="0.3">
      <c r="A25" s="328"/>
      <c r="B25" s="68">
        <v>2</v>
      </c>
      <c r="C25" s="68">
        <v>22</v>
      </c>
      <c r="D25" s="142" t="str">
        <f>IF(přihlášky!$F$20="X",přihlášky!$E$20,přihlášky!$H$20)</f>
        <v>Klein Adolf</v>
      </c>
      <c r="E25" s="174" t="str">
        <f>přihlášky!C7</f>
        <v>ÚO Český Krumlov</v>
      </c>
      <c r="F25" s="176"/>
    </row>
    <row r="26" spans="1:11" ht="16.5" customHeight="1" x14ac:dyDescent="0.25">
      <c r="A26" s="327">
        <v>12</v>
      </c>
      <c r="B26" s="67">
        <v>1</v>
      </c>
      <c r="C26" s="67">
        <v>23</v>
      </c>
      <c r="D26" s="141" t="str">
        <f>IF(přihlášky!$F$33="X",přihlášky!$E$33,přihlášky!$H$33)</f>
        <v>Kopecký Jan</v>
      </c>
      <c r="E26" s="173" t="str">
        <f>přihlášky!C8</f>
        <v>ÚO Tábor</v>
      </c>
      <c r="F26" s="176"/>
    </row>
    <row r="27" spans="1:11" ht="16.5" customHeight="1" thickBot="1" x14ac:dyDescent="0.3">
      <c r="A27" s="328"/>
      <c r="B27" s="68">
        <v>2</v>
      </c>
      <c r="C27" s="68">
        <v>24</v>
      </c>
      <c r="D27" s="142" t="str">
        <f>IF(přihlášky!$F$46="X",přihlášky!$E$46,přihlášky!$H$46)</f>
        <v>Jirout Patrik</v>
      </c>
      <c r="E27" s="174" t="str">
        <f>přihlášky!C9</f>
        <v>ÚO Písek</v>
      </c>
      <c r="F27" s="176"/>
    </row>
    <row r="28" spans="1:11" ht="16.5" customHeight="1" x14ac:dyDescent="0.25">
      <c r="A28" s="327">
        <v>13</v>
      </c>
      <c r="B28" s="67">
        <v>1</v>
      </c>
      <c r="C28" s="67">
        <v>25</v>
      </c>
      <c r="D28" s="141" t="str">
        <f>IF(přihlášky!$F$59="X",přihlášky!$E$59,přihlášky!$H$59)</f>
        <v>Hájek David</v>
      </c>
      <c r="E28" s="173" t="str">
        <f>přihlášky!C10</f>
        <v>ÚO České Budějovice</v>
      </c>
      <c r="F28" s="176"/>
    </row>
    <row r="29" spans="1:11" ht="16.5" customHeight="1" thickBot="1" x14ac:dyDescent="0.3">
      <c r="A29" s="328"/>
      <c r="B29" s="68">
        <v>2</v>
      </c>
      <c r="C29" s="68">
        <v>26</v>
      </c>
      <c r="D29" s="142" t="str">
        <f>IF(přihlášky!$F$72="X",přihlášky!$E$72,přihlášky!$H$72)</f>
        <v>Božka Martin</v>
      </c>
      <c r="E29" s="174" t="str">
        <f>přihlášky!C11</f>
        <v>ÚO Strakonice</v>
      </c>
      <c r="F29" s="176"/>
    </row>
    <row r="30" spans="1:11" ht="16.5" customHeight="1" x14ac:dyDescent="0.25">
      <c r="A30" s="327">
        <v>14</v>
      </c>
      <c r="B30" s="67">
        <v>1</v>
      </c>
      <c r="C30" s="67">
        <v>27</v>
      </c>
      <c r="D30" s="141" t="str">
        <f>IF(přihlášky!$F$85="X",přihlášky!$E$85,přihlášky!$H$85)</f>
        <v>Bašta Vojtěch</v>
      </c>
      <c r="E30" s="173" t="str">
        <f>přihlášky!C12</f>
        <v>ÚO Jindřichův Hradec</v>
      </c>
      <c r="F30" s="176"/>
    </row>
    <row r="31" spans="1:11" ht="16.5" customHeight="1" thickBot="1" x14ac:dyDescent="0.3">
      <c r="A31" s="328"/>
      <c r="B31" s="68">
        <v>2</v>
      </c>
      <c r="C31" s="68">
        <v>28</v>
      </c>
      <c r="D31" s="142" t="str">
        <f>IF(přihlášky!$F$98="X",přihlášky!$E$98,přihlášky!$H$98)</f>
        <v>Vodrášek Josef</v>
      </c>
      <c r="E31" s="174" t="str">
        <f>přihlášky!C13</f>
        <v>ÚO Prachatice</v>
      </c>
      <c r="F31" s="176"/>
    </row>
    <row r="32" spans="1:11" ht="16.5" customHeight="1" x14ac:dyDescent="0.25">
      <c r="A32" s="327">
        <v>15</v>
      </c>
      <c r="B32" s="67">
        <v>1</v>
      </c>
      <c r="C32" s="67">
        <v>29</v>
      </c>
      <c r="D32" s="141" t="str">
        <f>IF(přihlášky!$F$21="X",přihlášky!$E$21,přihlášky!$H$21)</f>
        <v>Dudák Jakub</v>
      </c>
      <c r="E32" s="173" t="str">
        <f>přihlášky!C7</f>
        <v>ÚO Český Krumlov</v>
      </c>
      <c r="F32" s="176"/>
    </row>
    <row r="33" spans="1:11" ht="16.5" customHeight="1" thickBot="1" x14ac:dyDescent="0.3">
      <c r="A33" s="328"/>
      <c r="B33" s="68">
        <v>2</v>
      </c>
      <c r="C33" s="68">
        <v>30</v>
      </c>
      <c r="D33" s="142" t="str">
        <f>IF(přihlášky!$F$34="X",přihlášky!$E$34,přihlášky!$H$34)</f>
        <v>Falada Denis</v>
      </c>
      <c r="E33" s="174" t="str">
        <f>přihlášky!C8</f>
        <v>ÚO Tábor</v>
      </c>
      <c r="F33" s="176"/>
    </row>
    <row r="34" spans="1:11" ht="16.5" customHeight="1" x14ac:dyDescent="0.25">
      <c r="A34" s="327">
        <v>16</v>
      </c>
      <c r="B34" s="67">
        <v>1</v>
      </c>
      <c r="C34" s="67">
        <v>31</v>
      </c>
      <c r="D34" s="141" t="str">
        <f>IF(přihlášky!$F$47="X",přihlášky!$E$47,přihlášky!$H$47)</f>
        <v>Píbal Jiří</v>
      </c>
      <c r="E34" s="173" t="str">
        <f>přihlášky!C9</f>
        <v>ÚO Písek</v>
      </c>
      <c r="F34" s="176"/>
    </row>
    <row r="35" spans="1:11" ht="16.5" customHeight="1" thickBot="1" x14ac:dyDescent="0.3">
      <c r="A35" s="328"/>
      <c r="B35" s="68">
        <v>2</v>
      </c>
      <c r="C35" s="68">
        <v>32</v>
      </c>
      <c r="D35" s="142" t="str">
        <f>IF(přihlášky!$F$60="X",přihlášky!$E$60,přihlášky!$H$60)</f>
        <v>Měřička Michal</v>
      </c>
      <c r="E35" s="174" t="str">
        <f>přihlášky!C10</f>
        <v>ÚO České Budějovice</v>
      </c>
      <c r="F35" s="176"/>
    </row>
    <row r="36" spans="1:11" ht="16.5" customHeight="1" x14ac:dyDescent="0.25">
      <c r="A36" s="327">
        <v>17</v>
      </c>
      <c r="B36" s="67">
        <v>1</v>
      </c>
      <c r="C36" s="67">
        <v>33</v>
      </c>
      <c r="D36" s="141" t="str">
        <f>IF(přihlášky!$F$73="X",přihlášky!$E$73,přihlášky!$H$73)</f>
        <v>Pěnča Ivan</v>
      </c>
      <c r="E36" s="173" t="str">
        <f>přihlášky!C11</f>
        <v>ÚO Strakonice</v>
      </c>
      <c r="F36" s="176"/>
    </row>
    <row r="37" spans="1:11" ht="16.5" customHeight="1" thickBot="1" x14ac:dyDescent="0.3">
      <c r="A37" s="328"/>
      <c r="B37" s="68">
        <v>2</v>
      </c>
      <c r="C37" s="68">
        <v>34</v>
      </c>
      <c r="D37" s="142" t="str">
        <f>IF(přihlášky!$F$86="X",přihlášky!$E$86,přihlášky!$H$86)</f>
        <v>Kučera Jan</v>
      </c>
      <c r="E37" s="174" t="str">
        <f>přihlášky!C12</f>
        <v>ÚO Jindřichův Hradec</v>
      </c>
      <c r="F37" s="176"/>
    </row>
    <row r="38" spans="1:11" ht="16.5" customHeight="1" x14ac:dyDescent="0.25">
      <c r="A38" s="327">
        <v>18</v>
      </c>
      <c r="B38" s="67">
        <v>1</v>
      </c>
      <c r="C38" s="67">
        <v>35</v>
      </c>
      <c r="D38" s="141" t="str">
        <f>IF(přihlášky!$F$99="X",přihlášky!$E$99,přihlášky!$H$99)</f>
        <v>Uhlíř Josef</v>
      </c>
      <c r="E38" s="173" t="str">
        <f>přihlášky!C13</f>
        <v>ÚO Prachatice</v>
      </c>
      <c r="F38" s="176"/>
    </row>
    <row r="39" spans="1:11" ht="16.5" customHeight="1" thickBot="1" x14ac:dyDescent="0.3">
      <c r="A39" s="328"/>
      <c r="B39" s="68">
        <v>2</v>
      </c>
      <c r="C39" s="68">
        <v>36</v>
      </c>
      <c r="D39" s="142" t="str">
        <f>IF(přihlášky!$F$22="X",přihlášky!$E$22,přihlášky!$H$22)</f>
        <v>Ottenschläger Václav</v>
      </c>
      <c r="E39" s="174" t="str">
        <f>přihlášky!C7</f>
        <v>ÚO Český Krumlov</v>
      </c>
      <c r="F39" s="177"/>
    </row>
    <row r="40" spans="1:11" ht="16.5" customHeight="1" x14ac:dyDescent="0.25">
      <c r="A40" s="321" t="s">
        <v>15</v>
      </c>
      <c r="B40" s="322"/>
      <c r="C40" s="322"/>
      <c r="D40" s="322"/>
      <c r="E40" s="322"/>
      <c r="F40" s="322"/>
      <c r="G40" s="166"/>
      <c r="H40" s="286"/>
      <c r="I40" s="321" t="s">
        <v>21</v>
      </c>
      <c r="J40" s="322"/>
      <c r="K40" s="323"/>
    </row>
    <row r="41" spans="1:11" ht="16.5" customHeight="1" thickBot="1" x14ac:dyDescent="0.3">
      <c r="A41" s="324"/>
      <c r="B41" s="325"/>
      <c r="C41" s="325"/>
      <c r="D41" s="325"/>
      <c r="E41" s="325"/>
      <c r="F41" s="325"/>
      <c r="G41" s="285"/>
      <c r="H41" s="286"/>
      <c r="I41" s="324"/>
      <c r="J41" s="325"/>
      <c r="K41" s="326"/>
    </row>
    <row r="42" spans="1:11" ht="48" customHeight="1" thickBot="1" x14ac:dyDescent="0.35">
      <c r="A42" s="118" t="s">
        <v>14</v>
      </c>
      <c r="B42" s="123" t="s">
        <v>13</v>
      </c>
      <c r="C42" s="124" t="s">
        <v>10</v>
      </c>
      <c r="D42" s="125" t="s">
        <v>0</v>
      </c>
      <c r="E42" s="126" t="s">
        <v>2</v>
      </c>
      <c r="F42" s="282" t="s">
        <v>56</v>
      </c>
      <c r="G42" s="280"/>
      <c r="H42" s="280"/>
      <c r="I42" s="103" t="s">
        <v>10</v>
      </c>
      <c r="J42" s="103" t="s">
        <v>2</v>
      </c>
      <c r="K42" s="103" t="s">
        <v>19</v>
      </c>
    </row>
    <row r="43" spans="1:11" ht="16.5" customHeight="1" x14ac:dyDescent="0.3">
      <c r="A43" s="327">
        <v>19</v>
      </c>
      <c r="B43" s="67">
        <v>1</v>
      </c>
      <c r="C43" s="67">
        <v>37</v>
      </c>
      <c r="D43" s="141" t="str">
        <f>IF(přihlášky!$F$35="X",přihlášky!$E$35,přihlášky!$H$35)</f>
        <v>Průcha Josef</v>
      </c>
      <c r="E43" s="173" t="str">
        <f>přihlášky!C8</f>
        <v>ÚO Tábor</v>
      </c>
      <c r="F43" s="283"/>
      <c r="G43" s="329"/>
      <c r="H43" s="61"/>
      <c r="I43" s="287">
        <v>1</v>
      </c>
      <c r="J43" s="64" t="str">
        <f>přihlášky!C7</f>
        <v>ÚO Český Krumlov</v>
      </c>
      <c r="K43" s="32"/>
    </row>
    <row r="44" spans="1:11" ht="16.5" customHeight="1" thickBot="1" x14ac:dyDescent="0.35">
      <c r="A44" s="328"/>
      <c r="B44" s="68">
        <v>2</v>
      </c>
      <c r="C44" s="68">
        <v>38</v>
      </c>
      <c r="D44" s="66" t="str">
        <f>IF(přihlášky!$F$48="X",přihlášky!$E$48,přihlášky!$H$48)</f>
        <v>Motejzík Martin</v>
      </c>
      <c r="E44" s="174" t="str">
        <f>přihlášky!C9</f>
        <v>ÚO Písek</v>
      </c>
      <c r="F44" s="284"/>
      <c r="G44" s="329"/>
      <c r="H44" s="61"/>
      <c r="I44" s="288">
        <v>2</v>
      </c>
      <c r="J44" s="65" t="str">
        <f>přihlášky!C8</f>
        <v>ÚO Tábor</v>
      </c>
      <c r="K44" s="33"/>
    </row>
    <row r="45" spans="1:11" ht="16.5" customHeight="1" x14ac:dyDescent="0.3">
      <c r="A45" s="327">
        <v>20</v>
      </c>
      <c r="B45" s="67">
        <v>1</v>
      </c>
      <c r="C45" s="67">
        <v>39</v>
      </c>
      <c r="D45" s="120" t="str">
        <f>IF(přihlášky!$F$61="X",přihlášky!$E$61,přihlášky!$H$61)</f>
        <v>Čada Milan</v>
      </c>
      <c r="E45" s="173" t="str">
        <f>přihlášky!C10</f>
        <v>ÚO České Budějovice</v>
      </c>
      <c r="F45" s="284"/>
      <c r="G45" s="329"/>
      <c r="H45" s="61"/>
      <c r="I45" s="288">
        <v>3</v>
      </c>
      <c r="J45" s="65" t="str">
        <f>přihlášky!C9</f>
        <v>ÚO Písek</v>
      </c>
      <c r="K45" s="33"/>
    </row>
    <row r="46" spans="1:11" ht="16.5" customHeight="1" thickBot="1" x14ac:dyDescent="0.35">
      <c r="A46" s="328"/>
      <c r="B46" s="68">
        <v>2</v>
      </c>
      <c r="C46" s="68">
        <v>40</v>
      </c>
      <c r="D46" s="66" t="str">
        <f>IF(přihlášky!$F$74="X",přihlášky!$E$74,přihlášky!$H$74)</f>
        <v>Vaňač Aleš</v>
      </c>
      <c r="E46" s="174" t="str">
        <f>přihlášky!C11</f>
        <v>ÚO Strakonice</v>
      </c>
      <c r="F46" s="284"/>
      <c r="G46" s="329"/>
      <c r="H46" s="61"/>
      <c r="I46" s="288">
        <v>4</v>
      </c>
      <c r="J46" s="65" t="str">
        <f>přihlášky!C10</f>
        <v>ÚO České Budějovice</v>
      </c>
      <c r="K46" s="33"/>
    </row>
    <row r="47" spans="1:11" ht="16.5" customHeight="1" x14ac:dyDescent="0.3">
      <c r="A47" s="327">
        <v>21</v>
      </c>
      <c r="B47" s="67">
        <v>1</v>
      </c>
      <c r="C47" s="67">
        <v>41</v>
      </c>
      <c r="D47" s="120" t="str">
        <f>IF(přihlášky!$F$87="X",přihlášky!$E$87,přihlášky!$H$87)</f>
        <v>Huml Ondřej</v>
      </c>
      <c r="E47" s="173" t="str">
        <f>přihlášky!C12</f>
        <v>ÚO Jindřichův Hradec</v>
      </c>
      <c r="F47" s="284"/>
      <c r="G47" s="329"/>
      <c r="H47" s="61"/>
      <c r="I47" s="288">
        <v>5</v>
      </c>
      <c r="J47" s="65" t="str">
        <f>přihlášky!C11</f>
        <v>ÚO Strakonice</v>
      </c>
      <c r="K47" s="33"/>
    </row>
    <row r="48" spans="1:11" ht="16.5" customHeight="1" thickBot="1" x14ac:dyDescent="0.35">
      <c r="A48" s="328"/>
      <c r="B48" s="68">
        <v>2</v>
      </c>
      <c r="C48" s="68">
        <v>42</v>
      </c>
      <c r="D48" s="66" t="str">
        <f>IF(přihlášky!$F$100="X",přihlášky!$E$100,přihlášky!$H$100)</f>
        <v>Nestartuje</v>
      </c>
      <c r="E48" s="174" t="str">
        <f>přihlášky!C13</f>
        <v>ÚO Prachatice</v>
      </c>
      <c r="F48" s="284"/>
      <c r="G48" s="329"/>
      <c r="H48" s="61"/>
      <c r="I48" s="288">
        <v>6</v>
      </c>
      <c r="J48" s="65" t="str">
        <f>přihlášky!C12</f>
        <v>ÚO Jindřichův Hradec</v>
      </c>
      <c r="K48" s="33"/>
    </row>
    <row r="49" spans="1:11" ht="16.5" customHeight="1" x14ac:dyDescent="0.3">
      <c r="A49" s="327">
        <v>22</v>
      </c>
      <c r="B49" s="67">
        <v>1</v>
      </c>
      <c r="C49" s="67">
        <v>43</v>
      </c>
      <c r="D49" s="120" t="str">
        <f>IF(přihlášky!$F$23="X",přihlášky!$E$23,přihlášky!$H$23)</f>
        <v>Klíma Miloslav</v>
      </c>
      <c r="E49" s="173" t="str">
        <f>přihlášky!C7</f>
        <v>ÚO Český Krumlov</v>
      </c>
      <c r="F49" s="284"/>
      <c r="G49" s="329"/>
      <c r="H49" s="61"/>
      <c r="I49" s="288">
        <v>7</v>
      </c>
      <c r="J49" s="65" t="str">
        <f>přihlášky!C13</f>
        <v>ÚO Prachatice</v>
      </c>
      <c r="K49" s="33"/>
    </row>
    <row r="50" spans="1:11" ht="16.5" customHeight="1" thickBot="1" x14ac:dyDescent="0.3">
      <c r="A50" s="328"/>
      <c r="B50" s="68">
        <v>2</v>
      </c>
      <c r="C50" s="68">
        <v>44</v>
      </c>
      <c r="D50" s="66" t="str">
        <f>IF(přihlášky!$F$36="X",přihlášky!$E$36,přihlášky!$H$36)</f>
        <v>Nestartuje</v>
      </c>
      <c r="E50" s="174" t="str">
        <f>přihlášky!C8</f>
        <v>ÚO Tábor</v>
      </c>
      <c r="F50" s="284"/>
      <c r="G50" s="329"/>
      <c r="H50" s="61"/>
      <c r="I50" s="289"/>
      <c r="J50" s="34"/>
      <c r="K50" s="35"/>
    </row>
    <row r="51" spans="1:11" ht="16.5" customHeight="1" thickBot="1" x14ac:dyDescent="0.3">
      <c r="A51" s="327">
        <v>23</v>
      </c>
      <c r="B51" s="67">
        <v>1</v>
      </c>
      <c r="C51" s="67">
        <v>45</v>
      </c>
      <c r="D51" s="120" t="str">
        <f>IF(přihlášky!$F$49="X",přihlášky!$E$49,přihlášky!$H$49)</f>
        <v>Bláha Petr</v>
      </c>
      <c r="E51" s="173" t="str">
        <f>přihlášky!C9</f>
        <v>ÚO Písek</v>
      </c>
      <c r="F51" s="284"/>
      <c r="G51" s="166"/>
      <c r="H51" s="166"/>
    </row>
    <row r="52" spans="1:11" ht="16.5" customHeight="1" thickBot="1" x14ac:dyDescent="0.3">
      <c r="A52" s="328"/>
      <c r="B52" s="68">
        <v>2</v>
      </c>
      <c r="C52" s="68">
        <v>46</v>
      </c>
      <c r="D52" s="66" t="str">
        <f>IF(přihlášky!$F$62="X",přihlášky!$E$62,přihlášky!$H$62)</f>
        <v>Míchal Martin</v>
      </c>
      <c r="E52" s="174" t="str">
        <f>přihlášky!C10</f>
        <v>ÚO České Budějovice</v>
      </c>
      <c r="F52" s="176"/>
      <c r="H52" s="286"/>
      <c r="I52" s="321" t="s">
        <v>22</v>
      </c>
      <c r="J52" s="322"/>
      <c r="K52" s="323"/>
    </row>
    <row r="53" spans="1:11" ht="16.5" customHeight="1" thickBot="1" x14ac:dyDescent="0.3">
      <c r="A53" s="327">
        <v>24</v>
      </c>
      <c r="B53" s="67">
        <v>1</v>
      </c>
      <c r="C53" s="67">
        <v>47</v>
      </c>
      <c r="D53" s="120" t="str">
        <f>IF(přihlášky!$F$75="X",přihlášky!$E$75,přihlášky!$H$75)</f>
        <v>Štolba František (věž jednotlici)</v>
      </c>
      <c r="E53" s="173" t="str">
        <f>přihlášky!C11</f>
        <v>ÚO Strakonice</v>
      </c>
      <c r="F53" s="176"/>
      <c r="G53" s="286"/>
      <c r="H53" s="286"/>
      <c r="I53" s="324"/>
      <c r="J53" s="325"/>
      <c r="K53" s="326"/>
    </row>
    <row r="54" spans="1:11" ht="16.5" customHeight="1" thickBot="1" x14ac:dyDescent="0.3">
      <c r="A54" s="328"/>
      <c r="B54" s="68">
        <v>2</v>
      </c>
      <c r="C54" s="68">
        <v>48</v>
      </c>
      <c r="D54" s="66" t="str">
        <f>IF(přihlášky!$F$88="X",přihlášky!$E$88,přihlášky!$H$88)</f>
        <v>Šenkýř Marek</v>
      </c>
      <c r="E54" s="174" t="str">
        <f>přihlášky!C12</f>
        <v>ÚO Jindřichův Hradec</v>
      </c>
      <c r="F54" s="284"/>
      <c r="G54" s="280"/>
      <c r="H54" s="280"/>
      <c r="I54" s="102" t="s">
        <v>10</v>
      </c>
      <c r="J54" s="102" t="s">
        <v>2</v>
      </c>
      <c r="K54" s="102" t="s">
        <v>19</v>
      </c>
    </row>
    <row r="55" spans="1:11" ht="16.5" customHeight="1" x14ac:dyDescent="0.25">
      <c r="A55" s="327">
        <v>25</v>
      </c>
      <c r="B55" s="67">
        <v>1</v>
      </c>
      <c r="C55" s="67">
        <v>49</v>
      </c>
      <c r="D55" s="120" t="str">
        <f>IF(přihlášky!$F$101="X",přihlášky!$E$101,přihlášky!$H$101)</f>
        <v>Vozandych Petr</v>
      </c>
      <c r="E55" s="173" t="str">
        <f>přihlášky!C13</f>
        <v>ÚO Prachatice</v>
      </c>
      <c r="F55" s="284"/>
      <c r="G55" s="329"/>
      <c r="H55" s="61"/>
      <c r="I55" s="290">
        <v>1</v>
      </c>
      <c r="J55" s="64" t="str">
        <f>přihlášky!C7</f>
        <v>ÚO Český Krumlov</v>
      </c>
      <c r="K55" s="32"/>
    </row>
    <row r="56" spans="1:11" ht="16.5" customHeight="1" thickBot="1" x14ac:dyDescent="0.3">
      <c r="A56" s="328"/>
      <c r="B56" s="68">
        <v>2</v>
      </c>
      <c r="C56" s="68">
        <v>50</v>
      </c>
      <c r="D56" s="66" t="str">
        <f>IF(přihlášky!$F$24="X",přihlášky!$E$24,přihlášky!$H$24)</f>
        <v>Bartuška Jiří</v>
      </c>
      <c r="E56" s="174" t="str">
        <f>přihlášky!C7</f>
        <v>ÚO Český Krumlov</v>
      </c>
      <c r="F56" s="284"/>
      <c r="G56" s="329"/>
      <c r="H56" s="61"/>
      <c r="I56" s="291">
        <v>2</v>
      </c>
      <c r="J56" s="65" t="str">
        <f>přihlášky!C8</f>
        <v>ÚO Tábor</v>
      </c>
      <c r="K56" s="33"/>
    </row>
    <row r="57" spans="1:11" ht="16.5" customHeight="1" x14ac:dyDescent="0.25">
      <c r="A57" s="327">
        <v>26</v>
      </c>
      <c r="B57" s="67">
        <v>1</v>
      </c>
      <c r="C57" s="67">
        <v>51</v>
      </c>
      <c r="D57" s="120" t="str">
        <f>IF(přihlášky!$F$37="X",přihlášky!$E$37,přihlášky!$H$37)</f>
        <v>Havelka Mikuláš</v>
      </c>
      <c r="E57" s="173" t="str">
        <f>přihlášky!C8</f>
        <v>ÚO Tábor</v>
      </c>
      <c r="F57" s="284"/>
      <c r="G57" s="329"/>
      <c r="H57" s="61"/>
      <c r="I57" s="291">
        <v>3</v>
      </c>
      <c r="J57" s="65" t="str">
        <f>přihlášky!C9</f>
        <v>ÚO Písek</v>
      </c>
      <c r="K57" s="33"/>
    </row>
    <row r="58" spans="1:11" ht="16.5" customHeight="1" thickBot="1" x14ac:dyDescent="0.3">
      <c r="A58" s="328"/>
      <c r="B58" s="68">
        <v>2</v>
      </c>
      <c r="C58" s="68">
        <v>52</v>
      </c>
      <c r="D58" s="121" t="str">
        <f>IF(přihlášky!$F$50="X",přihlášky!$E$50,přihlášky!$H$50)</f>
        <v>Nestartuje</v>
      </c>
      <c r="E58" s="174" t="str">
        <f>přihlášky!C9</f>
        <v>ÚO Písek</v>
      </c>
      <c r="F58" s="284"/>
      <c r="G58" s="329"/>
      <c r="H58" s="61"/>
      <c r="I58" s="291">
        <v>4</v>
      </c>
      <c r="J58" s="65" t="str">
        <f>přihlášky!C10</f>
        <v>ÚO České Budějovice</v>
      </c>
      <c r="K58" s="33"/>
    </row>
    <row r="59" spans="1:11" ht="16.5" customHeight="1" x14ac:dyDescent="0.25">
      <c r="A59" s="327">
        <v>27</v>
      </c>
      <c r="B59" s="67">
        <v>1</v>
      </c>
      <c r="C59" s="67">
        <v>53</v>
      </c>
      <c r="D59" s="120" t="str">
        <f>IF(přihlášky!$F$63="X",přihlášky!$E$63,přihlášky!$H$63)</f>
        <v>Völfel David</v>
      </c>
      <c r="E59" s="173" t="str">
        <f>přihlášky!C10</f>
        <v>ÚO České Budějovice</v>
      </c>
      <c r="F59" s="284"/>
      <c r="G59" s="329"/>
      <c r="H59" s="61"/>
      <c r="I59" s="291">
        <v>5</v>
      </c>
      <c r="J59" s="65" t="str">
        <f>přihlášky!C11</f>
        <v>ÚO Strakonice</v>
      </c>
      <c r="K59" s="33"/>
    </row>
    <row r="60" spans="1:11" ht="16.5" customHeight="1" thickBot="1" x14ac:dyDescent="0.3">
      <c r="A60" s="328"/>
      <c r="B60" s="68">
        <v>2</v>
      </c>
      <c r="C60" s="68">
        <v>54</v>
      </c>
      <c r="D60" s="66" t="str">
        <f>IF(přihlášky!$F$76="X",přihlášky!$E$76,přihlášky!$H$76)</f>
        <v>Pospíšil Michael (věž jednotlivci)</v>
      </c>
      <c r="E60" s="174" t="str">
        <f>přihlášky!C11</f>
        <v>ÚO Strakonice</v>
      </c>
      <c r="F60" s="284"/>
      <c r="G60" s="329"/>
      <c r="H60" s="61"/>
      <c r="I60" s="291">
        <v>6</v>
      </c>
      <c r="J60" s="65" t="str">
        <f>přihlášky!C12</f>
        <v>ÚO Jindřichův Hradec</v>
      </c>
      <c r="K60" s="33"/>
    </row>
    <row r="61" spans="1:11" ht="16.5" customHeight="1" x14ac:dyDescent="0.25">
      <c r="A61" s="327">
        <v>28</v>
      </c>
      <c r="B61" s="67">
        <v>1</v>
      </c>
      <c r="C61" s="67">
        <v>55</v>
      </c>
      <c r="D61" s="120" t="str">
        <f>IF(přihlášky!$F$89="X",přihlášky!$E$89,přihlášky!$H$89)</f>
        <v>Janů František</v>
      </c>
      <c r="E61" s="173" t="str">
        <f>přihlášky!C12</f>
        <v>ÚO Jindřichův Hradec</v>
      </c>
      <c r="F61" s="284"/>
      <c r="G61" s="329"/>
      <c r="H61" s="61"/>
      <c r="I61" s="291">
        <v>7</v>
      </c>
      <c r="J61" s="65" t="str">
        <f>přihlášky!C13</f>
        <v>ÚO Prachatice</v>
      </c>
      <c r="K61" s="33"/>
    </row>
    <row r="62" spans="1:11" ht="16.5" customHeight="1" thickBot="1" x14ac:dyDescent="0.3">
      <c r="A62" s="328"/>
      <c r="B62" s="68">
        <v>2</v>
      </c>
      <c r="C62" s="68">
        <v>56</v>
      </c>
      <c r="D62" s="66" t="str">
        <f>IF(přihlášky!$F$102="X",přihlášky!$E$102,přihlášky!$H$102)</f>
        <v>Jiráň Marek</v>
      </c>
      <c r="E62" s="174" t="str">
        <f>přihlášky!C13</f>
        <v>ÚO Prachatice</v>
      </c>
      <c r="F62" s="284"/>
      <c r="G62" s="329"/>
      <c r="H62" s="61"/>
      <c r="I62" s="289"/>
      <c r="J62" s="34"/>
      <c r="K62" s="35"/>
    </row>
    <row r="63" spans="1:11" ht="16.5" customHeight="1" x14ac:dyDescent="0.25">
      <c r="A63" s="327">
        <v>29</v>
      </c>
      <c r="B63" s="67">
        <v>1</v>
      </c>
      <c r="C63" s="67">
        <v>57</v>
      </c>
      <c r="D63" s="120" t="str">
        <f>IF(přihlášky!$F$25="X",přihlášky!$E$25,přihlášky!$H$25)</f>
        <v>Marek Jakub (jednotlivci)</v>
      </c>
      <c r="E63" s="173" t="str">
        <f>přihlášky!C7</f>
        <v>ÚO Český Krumlov</v>
      </c>
      <c r="F63" s="176"/>
      <c r="G63" s="63"/>
      <c r="H63" s="61"/>
      <c r="I63" s="61"/>
      <c r="J63" s="75"/>
      <c r="K63" s="62"/>
    </row>
    <row r="64" spans="1:11" ht="16.5" customHeight="1" thickBot="1" x14ac:dyDescent="0.3">
      <c r="A64" s="352"/>
      <c r="B64" s="119">
        <v>2</v>
      </c>
      <c r="C64" s="119">
        <v>58</v>
      </c>
      <c r="D64" s="198" t="str">
        <f>IF(přihlášky!$F$38="X",přihlášky!$E$38,přihlášky!$H$38)</f>
        <v>Baránek Václav (100m jednotlivci)</v>
      </c>
      <c r="E64" s="195" t="str">
        <f>přihlášky!C8</f>
        <v>ÚO Tábor</v>
      </c>
      <c r="F64" s="176"/>
      <c r="G64" s="63"/>
      <c r="H64" s="61"/>
      <c r="I64" s="61"/>
      <c r="J64" s="75"/>
      <c r="K64" s="62"/>
    </row>
    <row r="65" spans="1:11" ht="16.5" customHeight="1" x14ac:dyDescent="0.25">
      <c r="A65" s="342">
        <v>30</v>
      </c>
      <c r="B65" s="67">
        <v>1</v>
      </c>
      <c r="C65" s="67">
        <v>59</v>
      </c>
      <c r="D65" s="120" t="str">
        <f>IF(přihlášky!$F$51="X",přihlášky!$E$51,přihlášky!$H$51)</f>
        <v>Nestartuje</v>
      </c>
      <c r="E65" s="99" t="str">
        <f>přihlášky!C9</f>
        <v>ÚO Písek</v>
      </c>
      <c r="F65" s="194"/>
      <c r="G65" s="63"/>
      <c r="H65" s="61"/>
      <c r="I65" s="61"/>
      <c r="J65" s="75"/>
      <c r="K65" s="62"/>
    </row>
    <row r="66" spans="1:11" ht="16.5" customHeight="1" thickBot="1" x14ac:dyDescent="0.3">
      <c r="A66" s="353"/>
      <c r="B66" s="68">
        <v>2</v>
      </c>
      <c r="C66" s="68">
        <v>60</v>
      </c>
      <c r="D66" s="66" t="str">
        <f>IF(přihlášky!$F$64="X",přihlášky!$E$64,přihlášky!$H$64)</f>
        <v>Nestartuje</v>
      </c>
      <c r="E66" s="100" t="str">
        <f>přihlášky!C10</f>
        <v>ÚO České Budějovice</v>
      </c>
      <c r="F66" s="194"/>
    </row>
    <row r="67" spans="1:11" ht="16.5" customHeight="1" x14ac:dyDescent="0.25">
      <c r="A67" s="342">
        <v>31</v>
      </c>
      <c r="B67" s="67">
        <v>1</v>
      </c>
      <c r="C67" s="67">
        <v>61</v>
      </c>
      <c r="D67" s="143" t="str">
        <f>IF(přihlášky!$F$77="X",přihlášky!$E$77,přihlášky!$H$77)</f>
        <v>Suchopár Jiří</v>
      </c>
      <c r="E67" s="99" t="str">
        <f>přihlášky!C11</f>
        <v>ÚO Strakonice</v>
      </c>
      <c r="F67" s="194"/>
    </row>
    <row r="68" spans="1:11" ht="16.5" customHeight="1" thickBot="1" x14ac:dyDescent="0.3">
      <c r="A68" s="353"/>
      <c r="B68" s="68">
        <v>2</v>
      </c>
      <c r="C68" s="68">
        <v>62</v>
      </c>
      <c r="D68" s="66" t="str">
        <f>IF(přihlášky!$F$90="X",přihlášky!$E$90,přihlášky!$H$90)</f>
        <v>Holý Patrik (věž jednotlivci)</v>
      </c>
      <c r="E68" s="100" t="str">
        <f>přihlášky!C12</f>
        <v>ÚO Jindřichův Hradec</v>
      </c>
      <c r="F68" s="194"/>
    </row>
    <row r="69" spans="1:11" ht="16.5" customHeight="1" x14ac:dyDescent="0.25">
      <c r="A69" s="354">
        <v>32</v>
      </c>
      <c r="B69" s="200">
        <v>1</v>
      </c>
      <c r="C69" s="200">
        <v>63</v>
      </c>
      <c r="D69" s="202" t="str">
        <f>IF(přihlášky!$F$103="X",přihlášky!$E$103,přihlášky!$H$103)</f>
        <v>Nestartuje</v>
      </c>
      <c r="E69" s="196" t="str">
        <f>přihlášky!C13</f>
        <v>ÚO Prachatice</v>
      </c>
      <c r="F69" s="176"/>
    </row>
    <row r="70" spans="1:11" ht="16.5" customHeight="1" thickBot="1" x14ac:dyDescent="0.3">
      <c r="A70" s="328"/>
      <c r="B70" s="68">
        <v>2</v>
      </c>
      <c r="C70" s="68">
        <v>64</v>
      </c>
      <c r="D70" s="66" t="str">
        <f>IF(přihlášky!$F$26="X",přihlášky!$E$26,přihlášky!$H$26)</f>
        <v>Nestartuje</v>
      </c>
      <c r="E70" s="174" t="s">
        <v>46</v>
      </c>
      <c r="F70" s="176"/>
    </row>
    <row r="71" spans="1:11" ht="16.5" customHeight="1" x14ac:dyDescent="0.25">
      <c r="A71" s="327">
        <v>33</v>
      </c>
      <c r="B71" s="67">
        <v>1</v>
      </c>
      <c r="C71" s="67">
        <v>65</v>
      </c>
      <c r="D71" s="120" t="str">
        <f>IF(přihlášky!$F$39="X",přihlášky!$E$39,přihlášky!$H$39)</f>
        <v>Nestartuje</v>
      </c>
      <c r="E71" s="173" t="str">
        <f>přihlášky!C8</f>
        <v>ÚO Tábor</v>
      </c>
      <c r="F71" s="176"/>
    </row>
    <row r="72" spans="1:11" ht="16.5" customHeight="1" thickBot="1" x14ac:dyDescent="0.3">
      <c r="A72" s="328"/>
      <c r="B72" s="68">
        <v>2</v>
      </c>
      <c r="C72" s="68">
        <v>66</v>
      </c>
      <c r="D72" s="66" t="str">
        <f>IF(přihlášky!$F$52="X",přihlášky!$E$52,přihlášky!$H$52)</f>
        <v>Nestartuje</v>
      </c>
      <c r="E72" s="174" t="str">
        <f>přihlášky!C9</f>
        <v>ÚO Písek</v>
      </c>
      <c r="F72" s="176"/>
    </row>
    <row r="73" spans="1:11" ht="16.5" customHeight="1" x14ac:dyDescent="0.25">
      <c r="A73" s="327">
        <v>34</v>
      </c>
      <c r="B73" s="67">
        <v>1</v>
      </c>
      <c r="C73" s="67">
        <v>67</v>
      </c>
      <c r="D73" s="120" t="str">
        <f>IF(přihlášky!$F$65="X",přihlášky!$E$65,přihlášky!$H$65)</f>
        <v>Nestartuje</v>
      </c>
      <c r="E73" s="173" t="str">
        <f>přihlášky!C10</f>
        <v>ÚO České Budějovice</v>
      </c>
      <c r="F73" s="176"/>
    </row>
    <row r="74" spans="1:11" ht="16.5" customHeight="1" thickBot="1" x14ac:dyDescent="0.3">
      <c r="A74" s="328"/>
      <c r="B74" s="68">
        <v>2</v>
      </c>
      <c r="C74" s="68">
        <v>68</v>
      </c>
      <c r="D74" s="66" t="str">
        <f>IF(přihlášky!$F$78="X",přihlášky!$E$78,přihlášky!$H$78)</f>
        <v>Černovský Michal</v>
      </c>
      <c r="E74" s="174" t="str">
        <f>přihlášky!C11</f>
        <v>ÚO Strakonice</v>
      </c>
      <c r="F74" s="176"/>
    </row>
    <row r="75" spans="1:11" ht="16.5" customHeight="1" x14ac:dyDescent="0.25">
      <c r="A75" s="327">
        <v>35</v>
      </c>
      <c r="B75" s="67">
        <v>1</v>
      </c>
      <c r="C75" s="67">
        <v>69</v>
      </c>
      <c r="D75" s="120" t="str">
        <f>IF(přihlášky!$F$91="X",přihlášky!$E$91,přihlášky!$H$91)</f>
        <v>Nestartuje</v>
      </c>
      <c r="E75" s="173" t="str">
        <f>přihlášky!C12</f>
        <v>ÚO Jindřichův Hradec</v>
      </c>
      <c r="F75" s="176"/>
    </row>
    <row r="76" spans="1:11" ht="16.5" customHeight="1" thickBot="1" x14ac:dyDescent="0.3">
      <c r="A76" s="328"/>
      <c r="B76" s="68">
        <v>2</v>
      </c>
      <c r="C76" s="68">
        <v>70</v>
      </c>
      <c r="D76" s="66" t="str">
        <f>IF(přihlášky!$F$104="X",přihlášky!$E$104,přihlášky!$H$104)</f>
        <v>Stuchel Miroslav</v>
      </c>
      <c r="E76" s="174" t="str">
        <f>přihlášky!C13</f>
        <v>ÚO Prachatice</v>
      </c>
      <c r="F76" s="177"/>
    </row>
    <row r="77" spans="1:11" ht="16.5" customHeight="1" x14ac:dyDescent="0.25">
      <c r="A77" s="321" t="s">
        <v>16</v>
      </c>
      <c r="B77" s="322"/>
      <c r="C77" s="322"/>
      <c r="D77" s="322"/>
      <c r="E77" s="322"/>
      <c r="F77" s="322"/>
      <c r="G77" s="63"/>
      <c r="H77" s="63"/>
      <c r="I77" s="63"/>
      <c r="J77" s="63"/>
      <c r="K77" s="63"/>
    </row>
    <row r="78" spans="1:11" ht="16.5" customHeight="1" thickBot="1" x14ac:dyDescent="0.3">
      <c r="A78" s="324"/>
      <c r="B78" s="325"/>
      <c r="C78" s="325"/>
      <c r="D78" s="325"/>
      <c r="E78" s="325"/>
      <c r="F78" s="325"/>
      <c r="G78" s="63"/>
      <c r="H78" s="63"/>
      <c r="I78" s="63"/>
      <c r="J78" s="63"/>
      <c r="K78" s="63"/>
    </row>
    <row r="79" spans="1:11" ht="48" customHeight="1" thickBot="1" x14ac:dyDescent="0.3">
      <c r="A79" s="101" t="s">
        <v>14</v>
      </c>
      <c r="B79" s="147" t="s">
        <v>13</v>
      </c>
      <c r="C79" s="102" t="s">
        <v>10</v>
      </c>
      <c r="D79" s="102" t="s">
        <v>0</v>
      </c>
      <c r="E79" s="139" t="s">
        <v>2</v>
      </c>
      <c r="F79" s="102" t="s">
        <v>56</v>
      </c>
      <c r="G79" s="63"/>
      <c r="H79" s="63"/>
      <c r="I79" s="61"/>
      <c r="J79" s="61"/>
      <c r="K79" s="61"/>
    </row>
    <row r="80" spans="1:11" ht="16.5" customHeight="1" x14ac:dyDescent="0.3">
      <c r="A80" s="327">
        <v>1</v>
      </c>
      <c r="B80" s="122">
        <v>2</v>
      </c>
      <c r="C80" s="122">
        <v>1</v>
      </c>
      <c r="D80" s="141" t="str">
        <f>IF(přihlášky!$F$17="X",přihlášky!$E$17,přihlášky!H17)</f>
        <v>Čížek David</v>
      </c>
      <c r="E80" s="173" t="str">
        <f>přihlášky!C7</f>
        <v>ÚO Český Krumlov</v>
      </c>
      <c r="F80" s="175"/>
      <c r="G80" s="63"/>
      <c r="H80" s="61"/>
      <c r="I80" s="61"/>
      <c r="J80" s="75"/>
      <c r="K80" s="62"/>
    </row>
    <row r="81" spans="1:11" ht="16.5" customHeight="1" thickBot="1" x14ac:dyDescent="0.35">
      <c r="A81" s="328"/>
      <c r="B81" s="21">
        <v>1</v>
      </c>
      <c r="C81" s="21">
        <v>2</v>
      </c>
      <c r="D81" s="142" t="str">
        <f>IF(přihlášky!$F$30="X",přihlášky!$E$30,přihlášky!$H$30)</f>
        <v>Novák Tomáš</v>
      </c>
      <c r="E81" s="174" t="str">
        <f>přihlášky!C8</f>
        <v>ÚO Tábor</v>
      </c>
      <c r="F81" s="176"/>
      <c r="G81" s="63"/>
      <c r="H81" s="61"/>
      <c r="I81" s="61"/>
      <c r="J81" s="75"/>
      <c r="K81" s="62"/>
    </row>
    <row r="82" spans="1:11" ht="16.5" customHeight="1" x14ac:dyDescent="0.3">
      <c r="A82" s="327">
        <v>2</v>
      </c>
      <c r="B82" s="122">
        <v>2</v>
      </c>
      <c r="C82" s="122">
        <v>3</v>
      </c>
      <c r="D82" s="141" t="str">
        <f>IF(přihlášky!$F$43="X",přihlášky!$E$43,přihlášky!$H$43)</f>
        <v>Šourek Petr</v>
      </c>
      <c r="E82" s="173" t="str">
        <f>přihlášky!C9</f>
        <v>ÚO Písek</v>
      </c>
      <c r="F82" s="176"/>
      <c r="G82" s="63"/>
      <c r="H82" s="61"/>
      <c r="I82" s="61"/>
      <c r="J82" s="75"/>
      <c r="K82" s="62"/>
    </row>
    <row r="83" spans="1:11" ht="16.5" customHeight="1" thickBot="1" x14ac:dyDescent="0.35">
      <c r="A83" s="328"/>
      <c r="B83" s="21">
        <v>1</v>
      </c>
      <c r="C83" s="21">
        <v>4</v>
      </c>
      <c r="D83" s="142" t="str">
        <f>IF(přihlášky!$F$56="X",přihlášky!$E$56,přihlášky!$H$56)</f>
        <v>Hasík Juraj</v>
      </c>
      <c r="E83" s="174" t="str">
        <f>přihlášky!C10</f>
        <v>ÚO České Budějovice</v>
      </c>
      <c r="F83" s="176"/>
      <c r="G83" s="63"/>
      <c r="H83" s="61"/>
      <c r="I83" s="61"/>
      <c r="J83" s="75"/>
      <c r="K83" s="62"/>
    </row>
    <row r="84" spans="1:11" ht="16.5" customHeight="1" x14ac:dyDescent="0.3">
      <c r="A84" s="327">
        <v>3</v>
      </c>
      <c r="B84" s="122">
        <v>2</v>
      </c>
      <c r="C84" s="122">
        <v>5</v>
      </c>
      <c r="D84" s="141" t="str">
        <f>IF(přihlášky!$F$69="X",přihlášky!$E$69,přihlášky!$H$69)</f>
        <v>Krupka Luboš</v>
      </c>
      <c r="E84" s="173" t="str">
        <f>přihlášky!C11</f>
        <v>ÚO Strakonice</v>
      </c>
      <c r="F84" s="176"/>
      <c r="G84" s="63"/>
      <c r="H84" s="61"/>
      <c r="I84" s="61"/>
      <c r="J84" s="75"/>
      <c r="K84" s="62"/>
    </row>
    <row r="85" spans="1:11" ht="16.5" customHeight="1" thickBot="1" x14ac:dyDescent="0.35">
      <c r="A85" s="328"/>
      <c r="B85" s="21">
        <v>1</v>
      </c>
      <c r="C85" s="21">
        <v>6</v>
      </c>
      <c r="D85" s="142" t="str">
        <f>IF(přihlášky!$F$82="X",přihlášky!$E$82,přihlášky!$H$82)</f>
        <v>Šmíd Stanislav</v>
      </c>
      <c r="E85" s="174" t="str">
        <f>přihlášky!C12</f>
        <v>ÚO Jindřichův Hradec</v>
      </c>
      <c r="F85" s="176"/>
      <c r="G85" s="63"/>
      <c r="H85" s="61"/>
      <c r="I85" s="61"/>
      <c r="J85" s="75"/>
      <c r="K85" s="62"/>
    </row>
    <row r="86" spans="1:11" ht="16.5" customHeight="1" x14ac:dyDescent="0.3">
      <c r="A86" s="327">
        <v>4</v>
      </c>
      <c r="B86" s="122">
        <v>2</v>
      </c>
      <c r="C86" s="122">
        <v>7</v>
      </c>
      <c r="D86" s="141" t="str">
        <f>IF(přihlášky!$F$95="X",přihlášky!$E$95,přihlášky!$H$95)</f>
        <v>Cais Martin</v>
      </c>
      <c r="E86" s="173" t="str">
        <f>přihlášky!C13</f>
        <v>ÚO Prachatice</v>
      </c>
      <c r="F86" s="176"/>
      <c r="G86" s="63"/>
      <c r="H86" s="61"/>
      <c r="I86" s="61"/>
      <c r="J86" s="75"/>
      <c r="K86" s="62"/>
    </row>
    <row r="87" spans="1:11" ht="16.5" customHeight="1" thickBot="1" x14ac:dyDescent="0.35">
      <c r="A87" s="328"/>
      <c r="B87" s="21">
        <v>1</v>
      </c>
      <c r="C87" s="21">
        <v>8</v>
      </c>
      <c r="D87" s="142" t="str">
        <f>IF(přihlášky!$F$18="X",přihlášky!$E$18,přihlášky!H17)</f>
        <v>Dvořák Petr</v>
      </c>
      <c r="E87" s="174" t="str">
        <f>přihlášky!C7</f>
        <v>ÚO Český Krumlov</v>
      </c>
      <c r="F87" s="176"/>
      <c r="G87" s="63"/>
      <c r="H87" s="61"/>
      <c r="I87" s="61"/>
      <c r="J87" s="75"/>
      <c r="K87" s="62"/>
    </row>
    <row r="88" spans="1:11" ht="16.5" customHeight="1" x14ac:dyDescent="0.3">
      <c r="A88" s="327">
        <v>5</v>
      </c>
      <c r="B88" s="122">
        <v>2</v>
      </c>
      <c r="C88" s="122">
        <v>9</v>
      </c>
      <c r="D88" s="141" t="str">
        <f>IF(přihlášky!$F$31="X",přihlášky!$E$31,přihlášky!$H$31)</f>
        <v>Novák Dominik</v>
      </c>
      <c r="E88" s="173" t="str">
        <f>přihlášky!C8</f>
        <v>ÚO Tábor</v>
      </c>
      <c r="F88" s="176"/>
      <c r="G88" s="63"/>
      <c r="H88" s="63"/>
      <c r="I88" s="61"/>
      <c r="J88" s="61"/>
      <c r="K88" s="61"/>
    </row>
    <row r="89" spans="1:11" ht="16.5" customHeight="1" thickBot="1" x14ac:dyDescent="0.35">
      <c r="A89" s="328"/>
      <c r="B89" s="21">
        <v>1</v>
      </c>
      <c r="C89" s="21">
        <v>10</v>
      </c>
      <c r="D89" s="142" t="str">
        <f>IF(přihlášky!$F$44="X",přihlášky!$E$44,přihlášky!$H$44)</f>
        <v>Horský Marek</v>
      </c>
      <c r="E89" s="174" t="str">
        <f>přihlášky!C9</f>
        <v>ÚO Písek</v>
      </c>
      <c r="F89" s="176"/>
      <c r="G89" s="63"/>
      <c r="H89" s="61"/>
      <c r="I89" s="61"/>
      <c r="J89" s="75"/>
      <c r="K89" s="62"/>
    </row>
    <row r="90" spans="1:11" ht="16.5" customHeight="1" x14ac:dyDescent="0.3">
      <c r="A90" s="327">
        <v>6</v>
      </c>
      <c r="B90" s="122">
        <v>2</v>
      </c>
      <c r="C90" s="122">
        <v>11</v>
      </c>
      <c r="D90" s="141" t="str">
        <f>IF(přihlášky!$F$57="X",přihlášky!$E$57,přihlášky!$H$57)</f>
        <v>Ježek Jan</v>
      </c>
      <c r="E90" s="173" t="str">
        <f>přihlášky!C10</f>
        <v>ÚO České Budějovice</v>
      </c>
      <c r="F90" s="176"/>
      <c r="G90" s="63"/>
      <c r="H90" s="61"/>
      <c r="I90" s="61"/>
      <c r="J90" s="75"/>
      <c r="K90" s="62"/>
    </row>
    <row r="91" spans="1:11" ht="16.5" customHeight="1" thickBot="1" x14ac:dyDescent="0.35">
      <c r="A91" s="328"/>
      <c r="B91" s="21">
        <v>1</v>
      </c>
      <c r="C91" s="21">
        <v>12</v>
      </c>
      <c r="D91" s="142" t="str">
        <f>IF(přihlášky!$F$70="X",přihlášky!$E$70,přihlášky!$H$70)</f>
        <v>Stibor Jiří</v>
      </c>
      <c r="E91" s="174" t="str">
        <f>přihlášky!C11</f>
        <v>ÚO Strakonice</v>
      </c>
      <c r="F91" s="176"/>
      <c r="G91" s="63"/>
      <c r="H91" s="61"/>
      <c r="I91" s="61"/>
      <c r="J91" s="75"/>
      <c r="K91" s="62"/>
    </row>
    <row r="92" spans="1:11" ht="16.5" customHeight="1" x14ac:dyDescent="0.3">
      <c r="A92" s="327">
        <v>7</v>
      </c>
      <c r="B92" s="122">
        <v>2</v>
      </c>
      <c r="C92" s="122">
        <v>13</v>
      </c>
      <c r="D92" s="141" t="str">
        <f>IF(přihlášky!$F$83="X",přihlášky!$E$83,přihlášky!$H$83)</f>
        <v>Doktor Michal</v>
      </c>
      <c r="E92" s="173" t="str">
        <f>přihlášky!C12</f>
        <v>ÚO Jindřichův Hradec</v>
      </c>
      <c r="F92" s="176"/>
      <c r="G92" s="63"/>
      <c r="H92" s="61"/>
      <c r="I92" s="61"/>
      <c r="J92" s="75"/>
      <c r="K92" s="62"/>
    </row>
    <row r="93" spans="1:11" ht="16.5" customHeight="1" thickBot="1" x14ac:dyDescent="0.35">
      <c r="A93" s="328"/>
      <c r="B93" s="21">
        <v>1</v>
      </c>
      <c r="C93" s="21">
        <v>14</v>
      </c>
      <c r="D93" s="142" t="str">
        <f>IF(přihlášky!$F$96="X",přihlášky!$E$96,přihlášky!$H$96)</f>
        <v>Šmajcl František</v>
      </c>
      <c r="E93" s="174" t="str">
        <f>přihlášky!C13</f>
        <v>ÚO Prachatice</v>
      </c>
      <c r="F93" s="176"/>
      <c r="G93" s="63"/>
      <c r="H93" s="61"/>
      <c r="I93" s="61"/>
      <c r="J93" s="75"/>
      <c r="K93" s="62"/>
    </row>
    <row r="94" spans="1:11" ht="16.5" customHeight="1" x14ac:dyDescent="0.3">
      <c r="A94" s="327">
        <v>8</v>
      </c>
      <c r="B94" s="122">
        <v>2</v>
      </c>
      <c r="C94" s="122">
        <v>15</v>
      </c>
      <c r="D94" s="141" t="str">
        <f>IF(přihlášky!$F$19="X",přihlášky!$E$19,přihlášky!$H$19)</f>
        <v>Fučík Jan</v>
      </c>
      <c r="E94" s="173" t="str">
        <f>přihlášky!C7</f>
        <v>ÚO Český Krumlov</v>
      </c>
      <c r="F94" s="176"/>
      <c r="G94" s="63"/>
      <c r="H94" s="61"/>
      <c r="I94" s="61"/>
      <c r="J94" s="75"/>
      <c r="K94" s="62"/>
    </row>
    <row r="95" spans="1:11" ht="16.5" customHeight="1" thickBot="1" x14ac:dyDescent="0.35">
      <c r="A95" s="328"/>
      <c r="B95" s="21">
        <v>1</v>
      </c>
      <c r="C95" s="21">
        <v>16</v>
      </c>
      <c r="D95" s="142" t="str">
        <f>IF(přihlášky!$F$32="X",přihlášky!$E$32,přihlášky!$H$32)</f>
        <v>Knotek Radim</v>
      </c>
      <c r="E95" s="174" t="str">
        <f>přihlášky!C8</f>
        <v>ÚO Tábor</v>
      </c>
      <c r="F95" s="176"/>
      <c r="G95" s="63"/>
      <c r="H95" s="61"/>
      <c r="I95" s="61"/>
      <c r="J95" s="75"/>
      <c r="K95" s="62"/>
    </row>
    <row r="96" spans="1:11" ht="16.5" customHeight="1" x14ac:dyDescent="0.3">
      <c r="A96" s="327">
        <v>9</v>
      </c>
      <c r="B96" s="122">
        <v>2</v>
      </c>
      <c r="C96" s="122">
        <v>17</v>
      </c>
      <c r="D96" s="141" t="str">
        <f>IF(přihlášky!$F$45="X",přihlášky!$E$45,přihlášky!$H$45)</f>
        <v>Trantina Karel</v>
      </c>
      <c r="E96" s="173" t="str">
        <f>přihlášky!C9</f>
        <v>ÚO Písek</v>
      </c>
      <c r="F96" s="176"/>
      <c r="G96" s="63"/>
      <c r="H96" s="61"/>
      <c r="I96" s="61"/>
      <c r="J96" s="75"/>
      <c r="K96" s="62"/>
    </row>
    <row r="97" spans="1:6" ht="16.5" customHeight="1" thickBot="1" x14ac:dyDescent="0.35">
      <c r="A97" s="328"/>
      <c r="B97" s="21">
        <v>1</v>
      </c>
      <c r="C97" s="21">
        <v>18</v>
      </c>
      <c r="D97" s="142" t="str">
        <f>IF(přihlášky!$F$58="X",přihlášky!$E$58,přihlášky!$H$58)</f>
        <v>Krygar Josef</v>
      </c>
      <c r="E97" s="174" t="str">
        <f>přihlášky!C10</f>
        <v>ÚO České Budějovice</v>
      </c>
      <c r="F97" s="176"/>
    </row>
    <row r="98" spans="1:6" ht="16.5" customHeight="1" x14ac:dyDescent="0.3">
      <c r="A98" s="327">
        <v>10</v>
      </c>
      <c r="B98" s="122">
        <v>2</v>
      </c>
      <c r="C98" s="122">
        <v>19</v>
      </c>
      <c r="D98" s="141" t="str">
        <f>IF(přihlášky!$F$71="X",přihlášky!$E$71,přihlášky!$H$71)</f>
        <v>Muchl Vladimír</v>
      </c>
      <c r="E98" s="173" t="str">
        <f>přihlášky!C11</f>
        <v>ÚO Strakonice</v>
      </c>
      <c r="F98" s="176"/>
    </row>
    <row r="99" spans="1:6" ht="16.5" customHeight="1" thickBot="1" x14ac:dyDescent="0.35">
      <c r="A99" s="328"/>
      <c r="B99" s="21">
        <v>1</v>
      </c>
      <c r="C99" s="21">
        <v>20</v>
      </c>
      <c r="D99" s="142" t="str">
        <f>IF(přihlášky!$F$84="X",přihlášky!$E$84,přihlášky!$H$84)</f>
        <v>Janů Pavel</v>
      </c>
      <c r="E99" s="174" t="str">
        <f>přihlášky!C12</f>
        <v>ÚO Jindřichův Hradec</v>
      </c>
      <c r="F99" s="176"/>
    </row>
    <row r="100" spans="1:6" ht="16.5" customHeight="1" x14ac:dyDescent="0.3">
      <c r="A100" s="327">
        <v>11</v>
      </c>
      <c r="B100" s="122">
        <v>2</v>
      </c>
      <c r="C100" s="122">
        <v>21</v>
      </c>
      <c r="D100" s="141" t="str">
        <f>IF(přihlášky!$F$97="X",přihlášky!$E$97,přihlášky!$H$97)</f>
        <v>Študlar Petr</v>
      </c>
      <c r="E100" s="173" t="str">
        <f>přihlášky!C13</f>
        <v>ÚO Prachatice</v>
      </c>
      <c r="F100" s="176"/>
    </row>
    <row r="101" spans="1:6" ht="16.5" customHeight="1" thickBot="1" x14ac:dyDescent="0.35">
      <c r="A101" s="328"/>
      <c r="B101" s="21">
        <v>1</v>
      </c>
      <c r="C101" s="21">
        <v>22</v>
      </c>
      <c r="D101" s="142" t="str">
        <f>IF(přihlášky!$F$20="X",přihlášky!$E$20,přihlášky!$H$20)</f>
        <v>Klein Adolf</v>
      </c>
      <c r="E101" s="174" t="str">
        <f>přihlášky!C7</f>
        <v>ÚO Český Krumlov</v>
      </c>
      <c r="F101" s="176"/>
    </row>
    <row r="102" spans="1:6" ht="16.5" customHeight="1" x14ac:dyDescent="0.3">
      <c r="A102" s="327">
        <v>12</v>
      </c>
      <c r="B102" s="122">
        <v>2</v>
      </c>
      <c r="C102" s="122">
        <v>23</v>
      </c>
      <c r="D102" s="141" t="str">
        <f>IF(přihlášky!$F$33="X",přihlášky!$E$33,přihlášky!$H$33)</f>
        <v>Kopecký Jan</v>
      </c>
      <c r="E102" s="173" t="str">
        <f>přihlášky!C8</f>
        <v>ÚO Tábor</v>
      </c>
      <c r="F102" s="176"/>
    </row>
    <row r="103" spans="1:6" ht="16.5" customHeight="1" thickBot="1" x14ac:dyDescent="0.35">
      <c r="A103" s="328"/>
      <c r="B103" s="21">
        <v>1</v>
      </c>
      <c r="C103" s="21">
        <v>24</v>
      </c>
      <c r="D103" s="142" t="str">
        <f>IF(přihlášky!$F$46="X",přihlášky!$E$46,přihlášky!$H$46)</f>
        <v>Jirout Patrik</v>
      </c>
      <c r="E103" s="174" t="str">
        <f>přihlášky!C9</f>
        <v>ÚO Písek</v>
      </c>
      <c r="F103" s="176"/>
    </row>
    <row r="104" spans="1:6" ht="16.5" customHeight="1" x14ac:dyDescent="0.3">
      <c r="A104" s="327">
        <v>13</v>
      </c>
      <c r="B104" s="122">
        <v>2</v>
      </c>
      <c r="C104" s="122">
        <v>25</v>
      </c>
      <c r="D104" s="141" t="str">
        <f>IF(přihlášky!$F$59="X",přihlášky!$E$59,přihlášky!$H$59)</f>
        <v>Hájek David</v>
      </c>
      <c r="E104" s="173" t="str">
        <f>přihlášky!C10</f>
        <v>ÚO České Budějovice</v>
      </c>
      <c r="F104" s="176"/>
    </row>
    <row r="105" spans="1:6" ht="16.5" customHeight="1" thickBot="1" x14ac:dyDescent="0.35">
      <c r="A105" s="328"/>
      <c r="B105" s="21">
        <v>1</v>
      </c>
      <c r="C105" s="21">
        <v>26</v>
      </c>
      <c r="D105" s="142" t="str">
        <f>IF(přihlášky!$F$72="X",přihlášky!$E$72,přihlášky!$H$72)</f>
        <v>Božka Martin</v>
      </c>
      <c r="E105" s="174" t="str">
        <f>přihlášky!C11</f>
        <v>ÚO Strakonice</v>
      </c>
      <c r="F105" s="176"/>
    </row>
    <row r="106" spans="1:6" ht="16.5" customHeight="1" x14ac:dyDescent="0.3">
      <c r="A106" s="327">
        <v>14</v>
      </c>
      <c r="B106" s="122">
        <v>2</v>
      </c>
      <c r="C106" s="122">
        <v>27</v>
      </c>
      <c r="D106" s="141" t="str">
        <f>IF(přihlášky!$F$85="X",přihlášky!$E$85,přihlášky!$H$85)</f>
        <v>Bašta Vojtěch</v>
      </c>
      <c r="E106" s="173" t="str">
        <f>přihlášky!C12</f>
        <v>ÚO Jindřichův Hradec</v>
      </c>
      <c r="F106" s="176"/>
    </row>
    <row r="107" spans="1:6" ht="16.5" customHeight="1" thickBot="1" x14ac:dyDescent="0.35">
      <c r="A107" s="328"/>
      <c r="B107" s="21">
        <v>1</v>
      </c>
      <c r="C107" s="21">
        <v>28</v>
      </c>
      <c r="D107" s="142" t="str">
        <f>IF(přihlášky!$F$98="X",přihlášky!$E$98,přihlášky!$H$98)</f>
        <v>Vodrášek Josef</v>
      </c>
      <c r="E107" s="174" t="str">
        <f>přihlášky!C13</f>
        <v>ÚO Prachatice</v>
      </c>
      <c r="F107" s="176"/>
    </row>
    <row r="108" spans="1:6" ht="16.5" customHeight="1" x14ac:dyDescent="0.3">
      <c r="A108" s="327">
        <v>15</v>
      </c>
      <c r="B108" s="122">
        <v>2</v>
      </c>
      <c r="C108" s="122">
        <v>29</v>
      </c>
      <c r="D108" s="141" t="str">
        <f>IF(přihlášky!$F$21="X",přihlášky!$E$21,přihlášky!$H$21)</f>
        <v>Dudák Jakub</v>
      </c>
      <c r="E108" s="173" t="str">
        <f>přihlášky!C7</f>
        <v>ÚO Český Krumlov</v>
      </c>
      <c r="F108" s="176"/>
    </row>
    <row r="109" spans="1:6" ht="16.5" customHeight="1" thickBot="1" x14ac:dyDescent="0.35">
      <c r="A109" s="328"/>
      <c r="B109" s="21">
        <v>1</v>
      </c>
      <c r="C109" s="21">
        <v>30</v>
      </c>
      <c r="D109" s="142" t="str">
        <f>IF(přihlášky!$F$34="X",přihlášky!$E$34,přihlášky!$H$34)</f>
        <v>Falada Denis</v>
      </c>
      <c r="E109" s="174" t="str">
        <f>přihlášky!C8</f>
        <v>ÚO Tábor</v>
      </c>
      <c r="F109" s="176"/>
    </row>
    <row r="110" spans="1:6" ht="16.5" customHeight="1" x14ac:dyDescent="0.3">
      <c r="A110" s="327">
        <v>16</v>
      </c>
      <c r="B110" s="122">
        <v>2</v>
      </c>
      <c r="C110" s="122">
        <v>31</v>
      </c>
      <c r="D110" s="141" t="str">
        <f>IF(přihlášky!$F$47="X",přihlášky!$E$47,přihlášky!$H$47)</f>
        <v>Píbal Jiří</v>
      </c>
      <c r="E110" s="173" t="str">
        <f>přihlášky!C9</f>
        <v>ÚO Písek</v>
      </c>
      <c r="F110" s="176"/>
    </row>
    <row r="111" spans="1:6" ht="16.5" customHeight="1" thickBot="1" x14ac:dyDescent="0.35">
      <c r="A111" s="328"/>
      <c r="B111" s="21">
        <v>1</v>
      </c>
      <c r="C111" s="21">
        <v>32</v>
      </c>
      <c r="D111" s="142" t="str">
        <f>IF(přihlášky!$F$60="X",přihlášky!$E$60,přihlášky!$H$60)</f>
        <v>Měřička Michal</v>
      </c>
      <c r="E111" s="174" t="str">
        <f>přihlášky!C10</f>
        <v>ÚO České Budějovice</v>
      </c>
      <c r="F111" s="176"/>
    </row>
    <row r="112" spans="1:6" ht="16.5" customHeight="1" x14ac:dyDescent="0.3">
      <c r="A112" s="327">
        <v>17</v>
      </c>
      <c r="B112" s="122">
        <v>2</v>
      </c>
      <c r="C112" s="122">
        <v>33</v>
      </c>
      <c r="D112" s="141" t="str">
        <f>IF(přihlášky!$F$73="X",přihlášky!$E$73,přihlášky!$H$73)</f>
        <v>Pěnča Ivan</v>
      </c>
      <c r="E112" s="173" t="str">
        <f>přihlášky!C11</f>
        <v>ÚO Strakonice</v>
      </c>
      <c r="F112" s="176"/>
    </row>
    <row r="113" spans="1:6" ht="16.5" customHeight="1" thickBot="1" x14ac:dyDescent="0.35">
      <c r="A113" s="328"/>
      <c r="B113" s="21">
        <v>1</v>
      </c>
      <c r="C113" s="21">
        <v>34</v>
      </c>
      <c r="D113" s="142" t="str">
        <f>IF(přihlášky!$F$86="X",přihlášky!$E$86,přihlášky!$H$86)</f>
        <v>Kučera Jan</v>
      </c>
      <c r="E113" s="174" t="str">
        <f>přihlášky!C12</f>
        <v>ÚO Jindřichův Hradec</v>
      </c>
      <c r="F113" s="176"/>
    </row>
    <row r="114" spans="1:6" ht="16.5" customHeight="1" x14ac:dyDescent="0.3">
      <c r="A114" s="327">
        <v>18</v>
      </c>
      <c r="B114" s="122">
        <v>2</v>
      </c>
      <c r="C114" s="122">
        <v>35</v>
      </c>
      <c r="D114" s="141" t="str">
        <f>IF(přihlášky!$F$99="X",přihlášky!$E$99,přihlášky!$H$99)</f>
        <v>Uhlíř Josef</v>
      </c>
      <c r="E114" s="173" t="str">
        <f>přihlášky!C13</f>
        <v>ÚO Prachatice</v>
      </c>
      <c r="F114" s="176"/>
    </row>
    <row r="115" spans="1:6" ht="16.5" customHeight="1" thickBot="1" x14ac:dyDescent="0.35">
      <c r="A115" s="328"/>
      <c r="B115" s="21">
        <v>1</v>
      </c>
      <c r="C115" s="21">
        <v>36</v>
      </c>
      <c r="D115" s="142" t="str">
        <f>IF(přihlášky!$F$22="X",přihlášky!$E$22,přihlášky!$H$22)</f>
        <v>Ottenschläger Václav</v>
      </c>
      <c r="E115" s="174" t="str">
        <f>přihlášky!C7</f>
        <v>ÚO Český Krumlov</v>
      </c>
      <c r="F115" s="177"/>
    </row>
    <row r="116" spans="1:6" ht="16.5" customHeight="1" x14ac:dyDescent="0.25">
      <c r="A116" s="321" t="s">
        <v>16</v>
      </c>
      <c r="B116" s="322"/>
      <c r="C116" s="322"/>
      <c r="D116" s="322"/>
      <c r="E116" s="322"/>
      <c r="F116" s="322"/>
    </row>
    <row r="117" spans="1:6" ht="16.5" customHeight="1" thickBot="1" x14ac:dyDescent="0.3">
      <c r="A117" s="324"/>
      <c r="B117" s="325"/>
      <c r="C117" s="325"/>
      <c r="D117" s="325"/>
      <c r="E117" s="325"/>
      <c r="F117" s="325"/>
    </row>
    <row r="118" spans="1:6" ht="48" customHeight="1" thickBot="1" x14ac:dyDescent="0.3">
      <c r="A118" s="101" t="s">
        <v>14</v>
      </c>
      <c r="B118" s="147" t="s">
        <v>13</v>
      </c>
      <c r="C118" s="102" t="s">
        <v>10</v>
      </c>
      <c r="D118" s="102" t="s">
        <v>0</v>
      </c>
      <c r="E118" s="139" t="s">
        <v>2</v>
      </c>
      <c r="F118" s="102" t="s">
        <v>56</v>
      </c>
    </row>
    <row r="119" spans="1:6" ht="16.5" customHeight="1" x14ac:dyDescent="0.3">
      <c r="A119" s="327">
        <v>19</v>
      </c>
      <c r="B119" s="122">
        <v>2</v>
      </c>
      <c r="C119" s="122">
        <v>37</v>
      </c>
      <c r="D119" s="141" t="str">
        <f>IF(přihlášky!$F$35="X",přihlášky!$E$35,přihlášky!$H$35)</f>
        <v>Průcha Josef</v>
      </c>
      <c r="E119" s="173" t="str">
        <f>přihlášky!C8</f>
        <v>ÚO Tábor</v>
      </c>
      <c r="F119" s="175"/>
    </row>
    <row r="120" spans="1:6" ht="16.5" customHeight="1" thickBot="1" x14ac:dyDescent="0.35">
      <c r="A120" s="328"/>
      <c r="B120" s="21">
        <v>1</v>
      </c>
      <c r="C120" s="21">
        <v>38</v>
      </c>
      <c r="D120" s="66" t="str">
        <f>IF(přihlášky!$F$48="X",přihlášky!$E$48,přihlášky!$H$48)</f>
        <v>Motejzík Martin</v>
      </c>
      <c r="E120" s="174" t="str">
        <f>přihlášky!C9</f>
        <v>ÚO Písek</v>
      </c>
      <c r="F120" s="176"/>
    </row>
    <row r="121" spans="1:6" ht="16.5" customHeight="1" x14ac:dyDescent="0.3">
      <c r="A121" s="327">
        <v>20</v>
      </c>
      <c r="B121" s="122">
        <v>2</v>
      </c>
      <c r="C121" s="122">
        <v>39</v>
      </c>
      <c r="D121" s="120" t="str">
        <f>IF(přihlášky!$F$61="X",přihlášky!$E$61,přihlášky!$H$61)</f>
        <v>Čada Milan</v>
      </c>
      <c r="E121" s="173" t="str">
        <f>přihlášky!C10</f>
        <v>ÚO České Budějovice</v>
      </c>
      <c r="F121" s="176"/>
    </row>
    <row r="122" spans="1:6" ht="16.5" customHeight="1" thickBot="1" x14ac:dyDescent="0.35">
      <c r="A122" s="328"/>
      <c r="B122" s="21">
        <v>1</v>
      </c>
      <c r="C122" s="21">
        <v>40</v>
      </c>
      <c r="D122" s="66" t="str">
        <f>IF(přihlášky!$F$74="X",přihlášky!$E$74,přihlášky!$H$74)</f>
        <v>Vaňač Aleš</v>
      </c>
      <c r="E122" s="174" t="str">
        <f>přihlášky!C11</f>
        <v>ÚO Strakonice</v>
      </c>
      <c r="F122" s="176"/>
    </row>
    <row r="123" spans="1:6" ht="16.5" customHeight="1" x14ac:dyDescent="0.3">
      <c r="A123" s="327">
        <v>21</v>
      </c>
      <c r="B123" s="122">
        <v>2</v>
      </c>
      <c r="C123" s="122">
        <v>41</v>
      </c>
      <c r="D123" s="120" t="str">
        <f>IF(přihlášky!$F$87="X",přihlášky!$E$87,přihlášky!$H$87)</f>
        <v>Huml Ondřej</v>
      </c>
      <c r="E123" s="173" t="str">
        <f>přihlášky!C12</f>
        <v>ÚO Jindřichův Hradec</v>
      </c>
      <c r="F123" s="176"/>
    </row>
    <row r="124" spans="1:6" ht="16.5" customHeight="1" thickBot="1" x14ac:dyDescent="0.35">
      <c r="A124" s="328"/>
      <c r="B124" s="21">
        <v>1</v>
      </c>
      <c r="C124" s="21">
        <v>42</v>
      </c>
      <c r="D124" s="66" t="str">
        <f>IF(přihlášky!$F$100="X",přihlášky!$E$100,přihlášky!$H$100)</f>
        <v>Nestartuje</v>
      </c>
      <c r="E124" s="174" t="str">
        <f>přihlášky!C13</f>
        <v>ÚO Prachatice</v>
      </c>
      <c r="F124" s="176"/>
    </row>
    <row r="125" spans="1:6" ht="16.5" customHeight="1" x14ac:dyDescent="0.3">
      <c r="A125" s="327">
        <v>22</v>
      </c>
      <c r="B125" s="122">
        <v>2</v>
      </c>
      <c r="C125" s="122">
        <v>43</v>
      </c>
      <c r="D125" s="120" t="str">
        <f>IF(přihlášky!$F$23="X",přihlášky!$E$23,přihlášky!$H$23)</f>
        <v>Klíma Miloslav</v>
      </c>
      <c r="E125" s="173" t="str">
        <f>přihlášky!C7</f>
        <v>ÚO Český Krumlov</v>
      </c>
      <c r="F125" s="176"/>
    </row>
    <row r="126" spans="1:6" ht="16.5" customHeight="1" thickBot="1" x14ac:dyDescent="0.35">
      <c r="A126" s="328"/>
      <c r="B126" s="21">
        <v>1</v>
      </c>
      <c r="C126" s="21">
        <v>44</v>
      </c>
      <c r="D126" s="66" t="str">
        <f>IF(přihlášky!$F$36="X",přihlášky!$E$36,přihlášky!$H$36)</f>
        <v>Nestartuje</v>
      </c>
      <c r="E126" s="174" t="str">
        <f>přihlášky!C8</f>
        <v>ÚO Tábor</v>
      </c>
      <c r="F126" s="176"/>
    </row>
    <row r="127" spans="1:6" ht="16.5" customHeight="1" x14ac:dyDescent="0.3">
      <c r="A127" s="327">
        <v>23</v>
      </c>
      <c r="B127" s="122">
        <v>2</v>
      </c>
      <c r="C127" s="122">
        <v>45</v>
      </c>
      <c r="D127" s="120" t="str">
        <f>IF(přihlášky!$F$49="X",přihlášky!$E$49,přihlášky!$H$49)</f>
        <v>Bláha Petr</v>
      </c>
      <c r="E127" s="173" t="str">
        <f>přihlášky!C9</f>
        <v>ÚO Písek</v>
      </c>
      <c r="F127" s="176"/>
    </row>
    <row r="128" spans="1:6" ht="16.5" customHeight="1" thickBot="1" x14ac:dyDescent="0.35">
      <c r="A128" s="328"/>
      <c r="B128" s="21">
        <v>1</v>
      </c>
      <c r="C128" s="21">
        <v>46</v>
      </c>
      <c r="D128" s="66" t="str">
        <f>IF(přihlášky!$F$62="X",přihlášky!$E$62,přihlášky!$H$62)</f>
        <v>Míchal Martin</v>
      </c>
      <c r="E128" s="174" t="str">
        <f>přihlášky!C10</f>
        <v>ÚO České Budějovice</v>
      </c>
      <c r="F128" s="176"/>
    </row>
    <row r="129" spans="1:6" ht="16.5" customHeight="1" x14ac:dyDescent="0.3">
      <c r="A129" s="327">
        <v>24</v>
      </c>
      <c r="B129" s="122">
        <v>2</v>
      </c>
      <c r="C129" s="122">
        <v>47</v>
      </c>
      <c r="D129" s="120" t="str">
        <f>IF(přihlášky!$F$75="X",přihlášky!$E$75,přihlášky!$H$75)</f>
        <v>Štolba František (věž jednotlici)</v>
      </c>
      <c r="E129" s="173" t="str">
        <f>přihlášky!C11</f>
        <v>ÚO Strakonice</v>
      </c>
      <c r="F129" s="176"/>
    </row>
    <row r="130" spans="1:6" ht="16.5" customHeight="1" thickBot="1" x14ac:dyDescent="0.35">
      <c r="A130" s="328"/>
      <c r="B130" s="21">
        <v>1</v>
      </c>
      <c r="C130" s="21">
        <v>48</v>
      </c>
      <c r="D130" s="66" t="str">
        <f>IF(přihlášky!$F$88="X",přihlášky!$E$88,přihlášky!$H$88)</f>
        <v>Šenkýř Marek</v>
      </c>
      <c r="E130" s="174" t="str">
        <f>přihlášky!C12</f>
        <v>ÚO Jindřichův Hradec</v>
      </c>
      <c r="F130" s="176"/>
    </row>
    <row r="131" spans="1:6" ht="16.5" customHeight="1" x14ac:dyDescent="0.3">
      <c r="A131" s="327">
        <v>25</v>
      </c>
      <c r="B131" s="122">
        <v>2</v>
      </c>
      <c r="C131" s="122">
        <v>49</v>
      </c>
      <c r="D131" s="120" t="str">
        <f>IF(přihlášky!$F$101="X",přihlášky!$E$101,přihlášky!$H$101)</f>
        <v>Vozandych Petr</v>
      </c>
      <c r="E131" s="173" t="str">
        <f>přihlášky!C13</f>
        <v>ÚO Prachatice</v>
      </c>
      <c r="F131" s="176"/>
    </row>
    <row r="132" spans="1:6" ht="16.5" customHeight="1" thickBot="1" x14ac:dyDescent="0.35">
      <c r="A132" s="328"/>
      <c r="B132" s="21">
        <v>1</v>
      </c>
      <c r="C132" s="21">
        <v>50</v>
      </c>
      <c r="D132" s="66" t="str">
        <f>IF(přihlášky!$F$24="X",přihlášky!$E$24,přihlášky!$H$24)</f>
        <v>Bartuška Jiří</v>
      </c>
      <c r="E132" s="174" t="str">
        <f>přihlášky!C7</f>
        <v>ÚO Český Krumlov</v>
      </c>
      <c r="F132" s="176"/>
    </row>
    <row r="133" spans="1:6" ht="16.5" customHeight="1" x14ac:dyDescent="0.3">
      <c r="A133" s="327">
        <v>26</v>
      </c>
      <c r="B133" s="122">
        <v>2</v>
      </c>
      <c r="C133" s="122">
        <v>51</v>
      </c>
      <c r="D133" s="120" t="str">
        <f>IF(přihlášky!$F$37="X",přihlášky!$E$37,přihlášky!$H$37)</f>
        <v>Havelka Mikuláš</v>
      </c>
      <c r="E133" s="173" t="str">
        <f>přihlášky!C8</f>
        <v>ÚO Tábor</v>
      </c>
      <c r="F133" s="176"/>
    </row>
    <row r="134" spans="1:6" ht="16.5" customHeight="1" thickBot="1" x14ac:dyDescent="0.35">
      <c r="A134" s="328"/>
      <c r="B134" s="21">
        <v>1</v>
      </c>
      <c r="C134" s="21">
        <v>52</v>
      </c>
      <c r="D134" s="121" t="str">
        <f>IF(přihlášky!$F$50="X",přihlášky!$E$50,přihlášky!$H$50)</f>
        <v>Nestartuje</v>
      </c>
      <c r="E134" s="174" t="str">
        <f>přihlášky!C9</f>
        <v>ÚO Písek</v>
      </c>
      <c r="F134" s="176"/>
    </row>
    <row r="135" spans="1:6" ht="16.5" customHeight="1" x14ac:dyDescent="0.3">
      <c r="A135" s="327">
        <v>27</v>
      </c>
      <c r="B135" s="122">
        <v>2</v>
      </c>
      <c r="C135" s="122">
        <v>53</v>
      </c>
      <c r="D135" s="120" t="str">
        <f>IF(přihlášky!$F$63="X",přihlášky!$E$63,přihlášky!$H$63)</f>
        <v>Völfel David</v>
      </c>
      <c r="E135" s="173" t="str">
        <f>přihlášky!C10</f>
        <v>ÚO České Budějovice</v>
      </c>
      <c r="F135" s="176"/>
    </row>
    <row r="136" spans="1:6" ht="16.5" customHeight="1" thickBot="1" x14ac:dyDescent="0.35">
      <c r="A136" s="328"/>
      <c r="B136" s="21">
        <v>1</v>
      </c>
      <c r="C136" s="21">
        <v>54</v>
      </c>
      <c r="D136" s="66" t="str">
        <f>IF(přihlášky!$F$76="X",přihlášky!$E$76,přihlášky!$H$76)</f>
        <v>Pospíšil Michael (věž jednotlivci)</v>
      </c>
      <c r="E136" s="174" t="str">
        <f>přihlášky!C11</f>
        <v>ÚO Strakonice</v>
      </c>
      <c r="F136" s="176"/>
    </row>
    <row r="137" spans="1:6" ht="16.5" customHeight="1" x14ac:dyDescent="0.3">
      <c r="A137" s="327">
        <v>28</v>
      </c>
      <c r="B137" s="122">
        <v>2</v>
      </c>
      <c r="C137" s="122">
        <v>55</v>
      </c>
      <c r="D137" s="120" t="str">
        <f>IF(přihlášky!$F$89="X",přihlášky!$E$89,přihlášky!$H$89)</f>
        <v>Janů František</v>
      </c>
      <c r="E137" s="173" t="str">
        <f>přihlášky!C12</f>
        <v>ÚO Jindřichův Hradec</v>
      </c>
      <c r="F137" s="176"/>
    </row>
    <row r="138" spans="1:6" ht="16.5" customHeight="1" thickBot="1" x14ac:dyDescent="0.35">
      <c r="A138" s="328"/>
      <c r="B138" s="21">
        <v>1</v>
      </c>
      <c r="C138" s="21">
        <v>56</v>
      </c>
      <c r="D138" s="66" t="str">
        <f>IF(přihlášky!$F$102="X",přihlášky!$E$102,přihlášky!$H$102)</f>
        <v>Jiráň Marek</v>
      </c>
      <c r="E138" s="174" t="str">
        <f>přihlášky!C13</f>
        <v>ÚO Prachatice</v>
      </c>
      <c r="F138" s="176"/>
    </row>
    <row r="139" spans="1:6" ht="16.5" customHeight="1" x14ac:dyDescent="0.3">
      <c r="A139" s="327">
        <v>29</v>
      </c>
      <c r="B139" s="122">
        <v>2</v>
      </c>
      <c r="C139" s="122">
        <v>57</v>
      </c>
      <c r="D139" s="120" t="str">
        <f>IF(přihlášky!$F$25="X",přihlášky!$E$25,přihlášky!$H$25)</f>
        <v>Marek Jakub (jednotlivci)</v>
      </c>
      <c r="E139" s="173" t="str">
        <f>přihlášky!C7</f>
        <v>ÚO Český Krumlov</v>
      </c>
      <c r="F139" s="176"/>
    </row>
    <row r="140" spans="1:6" ht="16.5" customHeight="1" thickBot="1" x14ac:dyDescent="0.35">
      <c r="A140" s="352"/>
      <c r="B140" s="197">
        <v>1</v>
      </c>
      <c r="C140" s="197">
        <v>58</v>
      </c>
      <c r="D140" s="198" t="str">
        <f>IF(přihlášky!$F$38="X",přihlášky!$E$38,přihlášky!$H$38)</f>
        <v>Baránek Václav (100m jednotlivci)</v>
      </c>
      <c r="E140" s="195" t="str">
        <f>přihlášky!C8</f>
        <v>ÚO Tábor</v>
      </c>
      <c r="F140" s="176"/>
    </row>
    <row r="141" spans="1:6" ht="16.5" customHeight="1" x14ac:dyDescent="0.3">
      <c r="A141" s="342">
        <v>30</v>
      </c>
      <c r="B141" s="122">
        <v>2</v>
      </c>
      <c r="C141" s="67">
        <v>59</v>
      </c>
      <c r="D141" s="120" t="str">
        <f>IF(přihlášky!$F$51="X",přihlášky!$E$51,přihlášky!$H$51)</f>
        <v>Nestartuje</v>
      </c>
      <c r="E141" s="99" t="str">
        <f>přihlášky!C9</f>
        <v>ÚO Písek</v>
      </c>
      <c r="F141" s="194"/>
    </row>
    <row r="142" spans="1:6" ht="16.5" customHeight="1" thickBot="1" x14ac:dyDescent="0.35">
      <c r="A142" s="353"/>
      <c r="B142" s="21">
        <v>1</v>
      </c>
      <c r="C142" s="68">
        <v>60</v>
      </c>
      <c r="D142" s="66" t="str">
        <f>IF(přihlášky!$F$64="X",přihlášky!$E$64,přihlášky!$H$64)</f>
        <v>Nestartuje</v>
      </c>
      <c r="E142" s="100" t="str">
        <f>přihlášky!C10</f>
        <v>ÚO České Budějovice</v>
      </c>
      <c r="F142" s="194"/>
    </row>
    <row r="143" spans="1:6" ht="16.5" customHeight="1" x14ac:dyDescent="0.3">
      <c r="A143" s="348">
        <v>31</v>
      </c>
      <c r="B143" s="199">
        <v>2</v>
      </c>
      <c r="C143" s="200">
        <v>61</v>
      </c>
      <c r="D143" s="203" t="str">
        <f>IF(přihlášky!$F$77="X",přihlášky!$E$77,přihlášky!$H$77)</f>
        <v>Suchopár Jiří</v>
      </c>
      <c r="E143" s="204" t="str">
        <f>přihlášky!C11</f>
        <v>ÚO Strakonice</v>
      </c>
      <c r="F143" s="194"/>
    </row>
    <row r="144" spans="1:6" ht="16.5" customHeight="1" thickBot="1" x14ac:dyDescent="0.35">
      <c r="A144" s="353"/>
      <c r="B144" s="21">
        <v>1</v>
      </c>
      <c r="C144" s="68">
        <v>62</v>
      </c>
      <c r="D144" s="66" t="str">
        <f>IF(přihlášky!$F$90="X",přihlášky!$E$90,přihlášky!$H$90)</f>
        <v>Holý Patrik (věž jednotlivci)</v>
      </c>
      <c r="E144" s="100" t="str">
        <f>přihlášky!C12</f>
        <v>ÚO Jindřichův Hradec</v>
      </c>
      <c r="F144" s="194"/>
    </row>
    <row r="145" spans="1:6" ht="16.5" customHeight="1" x14ac:dyDescent="0.3">
      <c r="A145" s="354">
        <v>32</v>
      </c>
      <c r="B145" s="199">
        <v>2</v>
      </c>
      <c r="C145" s="200">
        <v>63</v>
      </c>
      <c r="D145" s="202" t="str">
        <f>IF(přihlášky!$F$103="X",přihlášky!$E$103,přihlášky!$H$103)</f>
        <v>Nestartuje</v>
      </c>
      <c r="E145" s="196" t="str">
        <f>přihlášky!C13</f>
        <v>ÚO Prachatice</v>
      </c>
      <c r="F145" s="176"/>
    </row>
    <row r="146" spans="1:6" ht="16.5" customHeight="1" thickBot="1" x14ac:dyDescent="0.35">
      <c r="A146" s="328"/>
      <c r="B146" s="21">
        <v>1</v>
      </c>
      <c r="C146" s="68">
        <v>64</v>
      </c>
      <c r="D146" s="66" t="str">
        <f>IF(přihlášky!$F$26="X",přihlášky!$E$26,přihlášky!$H$26)</f>
        <v>Nestartuje</v>
      </c>
      <c r="E146" s="174" t="s">
        <v>46</v>
      </c>
      <c r="F146" s="176"/>
    </row>
    <row r="147" spans="1:6" ht="16.5" customHeight="1" x14ac:dyDescent="0.3">
      <c r="A147" s="327">
        <v>33</v>
      </c>
      <c r="B147" s="122">
        <v>2</v>
      </c>
      <c r="C147" s="122">
        <v>65</v>
      </c>
      <c r="D147" s="120" t="str">
        <f>IF(přihlášky!$F$39="X",přihlášky!$E$39,přihlášky!$H$39)</f>
        <v>Nestartuje</v>
      </c>
      <c r="E147" s="173" t="str">
        <f>přihlášky!C8</f>
        <v>ÚO Tábor</v>
      </c>
      <c r="F147" s="176"/>
    </row>
    <row r="148" spans="1:6" ht="16.5" customHeight="1" thickBot="1" x14ac:dyDescent="0.35">
      <c r="A148" s="328"/>
      <c r="B148" s="21">
        <v>1</v>
      </c>
      <c r="C148" s="21">
        <v>66</v>
      </c>
      <c r="D148" s="66" t="str">
        <f>IF(přihlášky!$F$52="X",přihlášky!$E$52,přihlášky!$H$52)</f>
        <v>Nestartuje</v>
      </c>
      <c r="E148" s="174" t="str">
        <f>přihlášky!C9</f>
        <v>ÚO Písek</v>
      </c>
      <c r="F148" s="176"/>
    </row>
    <row r="149" spans="1:6" ht="16.5" customHeight="1" x14ac:dyDescent="0.3">
      <c r="A149" s="327">
        <v>34</v>
      </c>
      <c r="B149" s="122">
        <v>2</v>
      </c>
      <c r="C149" s="122">
        <v>67</v>
      </c>
      <c r="D149" s="120" t="str">
        <f>IF(přihlášky!$F$65="X",přihlášky!$E$65,přihlášky!$H$65)</f>
        <v>Nestartuje</v>
      </c>
      <c r="E149" s="173" t="str">
        <f>přihlášky!C10</f>
        <v>ÚO České Budějovice</v>
      </c>
      <c r="F149" s="176"/>
    </row>
    <row r="150" spans="1:6" ht="16.5" customHeight="1" thickBot="1" x14ac:dyDescent="0.35">
      <c r="A150" s="328"/>
      <c r="B150" s="21">
        <v>1</v>
      </c>
      <c r="C150" s="21">
        <v>68</v>
      </c>
      <c r="D150" s="66" t="str">
        <f>IF(přihlášky!$F$78="X",přihlášky!$E$78,přihlášky!$H$78)</f>
        <v>Černovský Michal</v>
      </c>
      <c r="E150" s="174" t="str">
        <f>přihlášky!C11</f>
        <v>ÚO Strakonice</v>
      </c>
      <c r="F150" s="176"/>
    </row>
    <row r="151" spans="1:6" ht="16.5" customHeight="1" x14ac:dyDescent="0.3">
      <c r="A151" s="327">
        <v>35</v>
      </c>
      <c r="B151" s="122">
        <v>2</v>
      </c>
      <c r="C151" s="122">
        <v>69</v>
      </c>
      <c r="D151" s="120" t="str">
        <f>IF(přihlášky!$F$91="X",přihlášky!$E$91,přihlášky!$H$91)</f>
        <v>Nestartuje</v>
      </c>
      <c r="E151" s="173" t="str">
        <f>přihlášky!C12</f>
        <v>ÚO Jindřichův Hradec</v>
      </c>
      <c r="F151" s="176"/>
    </row>
    <row r="152" spans="1:6" ht="16.5" customHeight="1" thickBot="1" x14ac:dyDescent="0.35">
      <c r="A152" s="328"/>
      <c r="B152" s="21">
        <v>1</v>
      </c>
      <c r="C152" s="21">
        <v>70</v>
      </c>
      <c r="D152" s="66" t="str">
        <f>IF(přihlášky!$F$104="X",přihlášky!$E$104,přihlášky!$H$104)</f>
        <v>Stuchel Miroslav</v>
      </c>
      <c r="E152" s="174" t="str">
        <f>přihlášky!C13</f>
        <v>ÚO Prachatice</v>
      </c>
      <c r="F152" s="177"/>
    </row>
    <row r="153" spans="1:6" x14ac:dyDescent="0.25">
      <c r="A153" s="349" t="s">
        <v>124</v>
      </c>
      <c r="B153" s="322"/>
      <c r="C153" s="322"/>
      <c r="D153" s="322"/>
      <c r="E153" s="322"/>
      <c r="F153" s="322"/>
    </row>
    <row r="154" spans="1:6" ht="16.2" thickBot="1" x14ac:dyDescent="0.3">
      <c r="A154" s="350"/>
      <c r="B154" s="329"/>
      <c r="C154" s="329"/>
      <c r="D154" s="329"/>
      <c r="E154" s="329"/>
      <c r="F154" s="329"/>
    </row>
    <row r="155" spans="1:6" ht="28.2" thickBot="1" x14ac:dyDescent="0.3">
      <c r="A155" s="144" t="s">
        <v>14</v>
      </c>
      <c r="B155" s="144" t="s">
        <v>13</v>
      </c>
      <c r="C155" s="145" t="s">
        <v>10</v>
      </c>
      <c r="D155" s="119" t="s">
        <v>0</v>
      </c>
      <c r="E155" s="146" t="s">
        <v>2</v>
      </c>
      <c r="F155" s="125" t="s">
        <v>56</v>
      </c>
    </row>
    <row r="156" spans="1:6" x14ac:dyDescent="0.25">
      <c r="A156" s="342">
        <v>1</v>
      </c>
      <c r="B156" s="67">
        <v>1</v>
      </c>
      <c r="C156" s="67">
        <v>1</v>
      </c>
      <c r="D156" s="141" t="str">
        <f>IF(přihlášky!$G$17="X",přihlášky!$E$17,přihlášky!H169)</f>
        <v>Čížek David</v>
      </c>
      <c r="E156" s="99" t="str">
        <f>přihlášky!C7</f>
        <v>ÚO Český Krumlov</v>
      </c>
      <c r="F156" s="175"/>
    </row>
    <row r="157" spans="1:6" x14ac:dyDescent="0.25">
      <c r="A157" s="331"/>
      <c r="B157" s="205">
        <v>2</v>
      </c>
      <c r="C157" s="205">
        <v>2</v>
      </c>
      <c r="D157" s="156" t="str">
        <f>IF(přihlášky!$G$30="X",přihlášky!$E$30,přihlášky!$H$30)</f>
        <v>Novák Tomáš</v>
      </c>
      <c r="E157" s="207" t="str">
        <f>přihlášky!C8</f>
        <v>ÚO Tábor</v>
      </c>
      <c r="F157" s="176"/>
    </row>
    <row r="158" spans="1:6" ht="16.2" thickBot="1" x14ac:dyDescent="0.3">
      <c r="A158" s="332"/>
      <c r="B158" s="68">
        <v>3</v>
      </c>
      <c r="C158" s="68">
        <v>3</v>
      </c>
      <c r="D158" s="142" t="str">
        <f>IF(přihlášky!$G$43="X",přihlášky!$E$43,přihlášky!$H$43)</f>
        <v>Nestartuje</v>
      </c>
      <c r="E158" s="100" t="str">
        <f>přihlášky!C9</f>
        <v>ÚO Písek</v>
      </c>
      <c r="F158" s="176"/>
    </row>
    <row r="159" spans="1:6" x14ac:dyDescent="0.25">
      <c r="A159" s="342">
        <v>2</v>
      </c>
      <c r="B159" s="67">
        <v>1</v>
      </c>
      <c r="C159" s="67">
        <v>4</v>
      </c>
      <c r="D159" s="141" t="str">
        <f>IF(přihlášky!$G$56="X",přihlášky!$E$56,přihlášky!$H$56)</f>
        <v>Hasík Juraj</v>
      </c>
      <c r="E159" s="99" t="str">
        <f>přihlášky!C10</f>
        <v>ÚO České Budějovice</v>
      </c>
      <c r="F159" s="176"/>
    </row>
    <row r="160" spans="1:6" x14ac:dyDescent="0.25">
      <c r="A160" s="331"/>
      <c r="B160" s="205">
        <v>2</v>
      </c>
      <c r="C160" s="205">
        <v>5</v>
      </c>
      <c r="D160" s="156" t="str">
        <f>IF(přihlášky!$G$69="X",přihlášky!$E$69,přihlášky!$H$69)</f>
        <v>Krupka Luboš</v>
      </c>
      <c r="E160" s="207" t="str">
        <f>přihlášky!C11</f>
        <v>ÚO Strakonice</v>
      </c>
      <c r="F160" s="176"/>
    </row>
    <row r="161" spans="1:6" ht="16.2" thickBot="1" x14ac:dyDescent="0.3">
      <c r="A161" s="332"/>
      <c r="B161" s="68">
        <v>3</v>
      </c>
      <c r="C161" s="68">
        <v>6</v>
      </c>
      <c r="D161" s="142" t="str">
        <f>IF(přihlášky!$G$82="X",přihlášky!$E$82,přihlášky!$H$82)</f>
        <v>Šmíd Stanislav</v>
      </c>
      <c r="E161" s="100" t="str">
        <f>přihlášky!C12</f>
        <v>ÚO Jindřichův Hradec</v>
      </c>
      <c r="F161" s="176"/>
    </row>
    <row r="162" spans="1:6" x14ac:dyDescent="0.25">
      <c r="A162" s="342">
        <v>3</v>
      </c>
      <c r="B162" s="67">
        <v>1</v>
      </c>
      <c r="C162" s="67">
        <v>7</v>
      </c>
      <c r="D162" s="141" t="str">
        <f>IF(přihlášky!$G$95="X",přihlášky!$E$95,přihlášky!$H$95)</f>
        <v>Cais Martin</v>
      </c>
      <c r="E162" s="99" t="str">
        <f>přihlášky!C13</f>
        <v>ÚO Prachatice</v>
      </c>
      <c r="F162" s="176"/>
    </row>
    <row r="163" spans="1:6" x14ac:dyDescent="0.25">
      <c r="A163" s="331"/>
      <c r="B163" s="205">
        <v>2</v>
      </c>
      <c r="C163" s="205">
        <v>8</v>
      </c>
      <c r="D163" s="156" t="str">
        <f>IF(přihlášky!$G$18="X",přihlášky!$E$18,přihlášky!H170)</f>
        <v>Dvořák Petr</v>
      </c>
      <c r="E163" s="207" t="str">
        <f>přihlášky!C7</f>
        <v>ÚO Český Krumlov</v>
      </c>
      <c r="F163" s="176"/>
    </row>
    <row r="164" spans="1:6" ht="16.2" thickBot="1" x14ac:dyDescent="0.3">
      <c r="A164" s="332"/>
      <c r="B164" s="68">
        <v>3</v>
      </c>
      <c r="C164" s="68">
        <v>9</v>
      </c>
      <c r="D164" s="142" t="str">
        <f>IF(přihlášky!$G$31="X",přihlášky!$E$31,přihlášky!$H$31)</f>
        <v>Novák Dominik</v>
      </c>
      <c r="E164" s="100" t="str">
        <f>přihlášky!C8</f>
        <v>ÚO Tábor</v>
      </c>
      <c r="F164" s="176"/>
    </row>
    <row r="165" spans="1:6" x14ac:dyDescent="0.25">
      <c r="A165" s="342">
        <v>4</v>
      </c>
      <c r="B165" s="67">
        <v>1</v>
      </c>
      <c r="C165" s="67">
        <v>10</v>
      </c>
      <c r="D165" s="141" t="str">
        <f>IF(přihlášky!$G$44="X",přihlášky!$E$44,přihlášky!$H$44)</f>
        <v>Horský Marek</v>
      </c>
      <c r="E165" s="99" t="str">
        <f>přihlášky!C9</f>
        <v>ÚO Písek</v>
      </c>
      <c r="F165" s="176"/>
    </row>
    <row r="166" spans="1:6" x14ac:dyDescent="0.25">
      <c r="A166" s="331"/>
      <c r="B166" s="205">
        <v>2</v>
      </c>
      <c r="C166" s="205">
        <v>11</v>
      </c>
      <c r="D166" s="156" t="str">
        <f>IF(přihlášky!$G$57="X",přihlášky!$E$57,přihlášky!$H$57)</f>
        <v>Ježek Jan</v>
      </c>
      <c r="E166" s="207" t="str">
        <f>přihlášky!C10</f>
        <v>ÚO České Budějovice</v>
      </c>
      <c r="F166" s="176"/>
    </row>
    <row r="167" spans="1:6" ht="16.2" thickBot="1" x14ac:dyDescent="0.3">
      <c r="A167" s="332"/>
      <c r="B167" s="68">
        <v>3</v>
      </c>
      <c r="C167" s="68">
        <v>12</v>
      </c>
      <c r="D167" s="142" t="str">
        <f>IF(přihlášky!$G$70="X",přihlášky!$E$70,přihlášky!$H$70)</f>
        <v>Stibor Jiří</v>
      </c>
      <c r="E167" s="100" t="str">
        <f>přihlášky!C11</f>
        <v>ÚO Strakonice</v>
      </c>
      <c r="F167" s="176"/>
    </row>
    <row r="168" spans="1:6" x14ac:dyDescent="0.25">
      <c r="A168" s="342">
        <v>5</v>
      </c>
      <c r="B168" s="67">
        <v>1</v>
      </c>
      <c r="C168" s="67">
        <v>13</v>
      </c>
      <c r="D168" s="141" t="str">
        <f>IF(přihlášky!$G$83="X",přihlášky!$E$83,přihlášky!$H$83)</f>
        <v>Nestartuje</v>
      </c>
      <c r="E168" s="99" t="str">
        <f>přihlášky!C12</f>
        <v>ÚO Jindřichův Hradec</v>
      </c>
      <c r="F168" s="176"/>
    </row>
    <row r="169" spans="1:6" x14ac:dyDescent="0.25">
      <c r="A169" s="331"/>
      <c r="B169" s="205">
        <v>2</v>
      </c>
      <c r="C169" s="205">
        <v>14</v>
      </c>
      <c r="D169" s="156" t="str">
        <f>IF(přihlášky!$G$96="X",přihlášky!$E$96,přihlášky!$H$96)</f>
        <v>Šmajcl František</v>
      </c>
      <c r="E169" s="207" t="str">
        <f>přihlášky!C13</f>
        <v>ÚO Prachatice</v>
      </c>
      <c r="F169" s="176"/>
    </row>
    <row r="170" spans="1:6" ht="16.2" thickBot="1" x14ac:dyDescent="0.3">
      <c r="A170" s="332"/>
      <c r="B170" s="68">
        <v>3</v>
      </c>
      <c r="C170" s="68">
        <v>15</v>
      </c>
      <c r="D170" s="142" t="str">
        <f>IF(přihlášky!$G$19="X",přihlášky!$E$19,přihlášky!$H$19)</f>
        <v>Fučík Jan</v>
      </c>
      <c r="E170" s="100" t="str">
        <f>přihlášky!C7</f>
        <v>ÚO Český Krumlov</v>
      </c>
      <c r="F170" s="176"/>
    </row>
    <row r="171" spans="1:6" x14ac:dyDescent="0.25">
      <c r="A171" s="330">
        <v>6</v>
      </c>
      <c r="B171" s="67">
        <v>1</v>
      </c>
      <c r="C171" s="67">
        <v>16</v>
      </c>
      <c r="D171" s="141" t="str">
        <f>IF(přihlášky!$G$32="X",přihlášky!$E$32,přihlášky!$H$32)</f>
        <v>Knotek Radim</v>
      </c>
      <c r="E171" s="99" t="str">
        <f>přihlášky!C8</f>
        <v>ÚO Tábor</v>
      </c>
      <c r="F171" s="176"/>
    </row>
    <row r="172" spans="1:6" x14ac:dyDescent="0.25">
      <c r="A172" s="331"/>
      <c r="B172" s="205">
        <v>2</v>
      </c>
      <c r="C172" s="205">
        <v>17</v>
      </c>
      <c r="D172" s="156" t="str">
        <f>IF(přihlášky!$G$45="X",přihlášky!$E$45,přihlášky!$H$45)</f>
        <v>Trantina Karel</v>
      </c>
      <c r="E172" s="207" t="str">
        <f>přihlášky!C9</f>
        <v>ÚO Písek</v>
      </c>
      <c r="F172" s="176"/>
    </row>
    <row r="173" spans="1:6" ht="16.2" thickBot="1" x14ac:dyDescent="0.3">
      <c r="A173" s="332"/>
      <c r="B173" s="68">
        <v>3</v>
      </c>
      <c r="C173" s="68">
        <v>18</v>
      </c>
      <c r="D173" s="142" t="str">
        <f>IF(přihlášky!$G$58="X",přihlášky!$E$58,přihlášky!$H$58)</f>
        <v>Krygar Josef</v>
      </c>
      <c r="E173" s="100" t="str">
        <f>přihlášky!C10</f>
        <v>ÚO České Budějovice</v>
      </c>
      <c r="F173" s="176"/>
    </row>
    <row r="174" spans="1:6" x14ac:dyDescent="0.25">
      <c r="A174" s="327">
        <v>7</v>
      </c>
      <c r="B174" s="67">
        <v>1</v>
      </c>
      <c r="C174" s="67">
        <v>19</v>
      </c>
      <c r="D174" s="141" t="str">
        <f>IF(přihlášky!$G$71="X",přihlášky!$E$71,přihlášky!$H$71)</f>
        <v>Muchl Vladimír</v>
      </c>
      <c r="E174" s="99" t="str">
        <f>přihlášky!C11</f>
        <v>ÚO Strakonice</v>
      </c>
      <c r="F174" s="176"/>
    </row>
    <row r="175" spans="1:6" x14ac:dyDescent="0.25">
      <c r="A175" s="339"/>
      <c r="B175" s="205">
        <v>2</v>
      </c>
      <c r="C175" s="205">
        <v>20</v>
      </c>
      <c r="D175" s="156" t="str">
        <f>IF(přihlášky!$G$84="X",přihlášky!$E$84,přihlášky!$H$84)</f>
        <v>Janů Pavel</v>
      </c>
      <c r="E175" s="207" t="str">
        <f>přihlášky!C12</f>
        <v>ÚO Jindřichův Hradec</v>
      </c>
      <c r="F175" s="176"/>
    </row>
    <row r="176" spans="1:6" ht="16.2" thickBot="1" x14ac:dyDescent="0.3">
      <c r="A176" s="340"/>
      <c r="B176" s="68">
        <v>3</v>
      </c>
      <c r="C176" s="68">
        <v>21</v>
      </c>
      <c r="D176" s="142" t="str">
        <f>IF(přihlášky!$G$97="X",přihlášky!$E$97,přihlášky!$H$97)</f>
        <v>Študlar Petr</v>
      </c>
      <c r="E176" s="100" t="str">
        <f>přihlášky!C13</f>
        <v>ÚO Prachatice</v>
      </c>
      <c r="F176" s="176"/>
    </row>
    <row r="177" spans="1:6" x14ac:dyDescent="0.25">
      <c r="A177" s="341">
        <v>8</v>
      </c>
      <c r="B177" s="67">
        <v>1</v>
      </c>
      <c r="C177" s="67">
        <v>22</v>
      </c>
      <c r="D177" s="141" t="str">
        <f>IF(přihlášky!$G$20="X",přihlášky!$E$20,přihlášky!$H$20)</f>
        <v>Klein Adolf</v>
      </c>
      <c r="E177" s="99" t="str">
        <f>přihlášky!C7</f>
        <v>ÚO Český Krumlov</v>
      </c>
      <c r="F177" s="176"/>
    </row>
    <row r="178" spans="1:6" x14ac:dyDescent="0.25">
      <c r="A178" s="339"/>
      <c r="B178" s="205">
        <v>2</v>
      </c>
      <c r="C178" s="205">
        <v>23</v>
      </c>
      <c r="D178" s="156" t="str">
        <f>IF(přihlášky!$G$33="X",přihlášky!$E$33,přihlášky!$H$33)</f>
        <v>Kopecký Jan</v>
      </c>
      <c r="E178" s="207" t="str">
        <f>přihlášky!C8</f>
        <v>ÚO Tábor</v>
      </c>
      <c r="F178" s="176"/>
    </row>
    <row r="179" spans="1:6" ht="16.2" thickBot="1" x14ac:dyDescent="0.3">
      <c r="A179" s="340"/>
      <c r="B179" s="68">
        <v>3</v>
      </c>
      <c r="C179" s="68">
        <v>24</v>
      </c>
      <c r="D179" s="142" t="str">
        <f>IF(přihlášky!$G$46="X",přihlášky!$E$46,přihlášky!$H$46)</f>
        <v>Jirout Patrik</v>
      </c>
      <c r="E179" s="100" t="str">
        <f>přihlášky!C9</f>
        <v>ÚO Písek</v>
      </c>
      <c r="F179" s="176"/>
    </row>
    <row r="180" spans="1:6" x14ac:dyDescent="0.25">
      <c r="A180" s="327">
        <v>9</v>
      </c>
      <c r="B180" s="67">
        <v>1</v>
      </c>
      <c r="C180" s="67">
        <v>25</v>
      </c>
      <c r="D180" s="141" t="str">
        <f>IF(přihlášky!$G$59="X",přihlášky!$E$59,přihlášky!$H$59)</f>
        <v>Hájek David</v>
      </c>
      <c r="E180" s="99" t="str">
        <f>přihlášky!C10</f>
        <v>ÚO České Budějovice</v>
      </c>
      <c r="F180" s="176"/>
    </row>
    <row r="181" spans="1:6" x14ac:dyDescent="0.25">
      <c r="A181" s="339"/>
      <c r="B181" s="205">
        <v>2</v>
      </c>
      <c r="C181" s="205">
        <v>26</v>
      </c>
      <c r="D181" s="156" t="str">
        <f>IF(přihlášky!$G$72="X",přihlášky!$E$72,přihlášky!$H$72)</f>
        <v>Božka Martin</v>
      </c>
      <c r="E181" s="207" t="str">
        <f>přihlášky!C11</f>
        <v>ÚO Strakonice</v>
      </c>
      <c r="F181" s="176"/>
    </row>
    <row r="182" spans="1:6" ht="16.2" thickBot="1" x14ac:dyDescent="0.3">
      <c r="A182" s="340"/>
      <c r="B182" s="68">
        <v>3</v>
      </c>
      <c r="C182" s="68">
        <v>27</v>
      </c>
      <c r="D182" s="142" t="str">
        <f>IF(přihlášky!$G$85="X",přihlášky!$E$85,přihlášky!$H$85)</f>
        <v>Bašta Vojtěch</v>
      </c>
      <c r="E182" s="100" t="str">
        <f>přihlášky!C12</f>
        <v>ÚO Jindřichův Hradec</v>
      </c>
      <c r="F182" s="176"/>
    </row>
    <row r="183" spans="1:6" x14ac:dyDescent="0.25">
      <c r="A183" s="341">
        <v>10</v>
      </c>
      <c r="B183" s="67">
        <v>1</v>
      </c>
      <c r="C183" s="67">
        <v>28</v>
      </c>
      <c r="D183" s="141" t="str">
        <f>IF(přihlášky!$G$98="X",přihlášky!$E$98,přihlášky!$H$98)</f>
        <v>Vodrášek Josef</v>
      </c>
      <c r="E183" s="99" t="str">
        <f>přihlášky!C13</f>
        <v>ÚO Prachatice</v>
      </c>
      <c r="F183" s="176"/>
    </row>
    <row r="184" spans="1:6" x14ac:dyDescent="0.25">
      <c r="A184" s="339"/>
      <c r="B184" s="205">
        <v>2</v>
      </c>
      <c r="C184" s="205">
        <v>29</v>
      </c>
      <c r="D184" s="156" t="str">
        <f>IF(přihlášky!$G$21="X",přihlášky!$E$21,přihlášky!$H$21)</f>
        <v>Dudák Jakub</v>
      </c>
      <c r="E184" s="207" t="str">
        <f>přihlášky!C7</f>
        <v>ÚO Český Krumlov</v>
      </c>
      <c r="F184" s="176"/>
    </row>
    <row r="185" spans="1:6" ht="16.2" thickBot="1" x14ac:dyDescent="0.3">
      <c r="A185" s="340"/>
      <c r="B185" s="68">
        <v>3</v>
      </c>
      <c r="C185" s="68">
        <v>30</v>
      </c>
      <c r="D185" s="142" t="str">
        <f>IF(přihlášky!$G$34="X",přihlášky!$E$34,přihlášky!$H$34)</f>
        <v>Falada Denis</v>
      </c>
      <c r="E185" s="100" t="str">
        <f>přihlášky!C8</f>
        <v>ÚO Tábor</v>
      </c>
      <c r="F185" s="176"/>
    </row>
    <row r="186" spans="1:6" x14ac:dyDescent="0.25">
      <c r="A186" s="327">
        <v>11</v>
      </c>
      <c r="B186" s="67">
        <v>1</v>
      </c>
      <c r="C186" s="67">
        <v>31</v>
      </c>
      <c r="D186" s="141" t="str">
        <f>IF(přihlášky!$G$47="X",přihlášky!$E$47,přihlášky!$H$47)</f>
        <v>Píbal Jiří</v>
      </c>
      <c r="E186" s="99" t="str">
        <f>přihlášky!C9</f>
        <v>ÚO Písek</v>
      </c>
      <c r="F186" s="176"/>
    </row>
    <row r="187" spans="1:6" x14ac:dyDescent="0.25">
      <c r="A187" s="339"/>
      <c r="B187" s="205">
        <v>2</v>
      </c>
      <c r="C187" s="205">
        <v>32</v>
      </c>
      <c r="D187" s="156" t="str">
        <f>IF(přihlášky!$G$60="X",přihlášky!$E$60,přihlášky!$H$60)</f>
        <v>Měřička Michal</v>
      </c>
      <c r="E187" s="207" t="str">
        <f>přihlášky!C10</f>
        <v>ÚO České Budějovice</v>
      </c>
      <c r="F187" s="176"/>
    </row>
    <row r="188" spans="1:6" ht="16.2" thickBot="1" x14ac:dyDescent="0.3">
      <c r="A188" s="340"/>
      <c r="B188" s="68">
        <v>3</v>
      </c>
      <c r="C188" s="68">
        <v>33</v>
      </c>
      <c r="D188" s="142" t="str">
        <f>IF(přihlášky!$G$73="X",přihlášky!$E$73,přihlášky!$H$73)</f>
        <v>Pěnča Ivan</v>
      </c>
      <c r="E188" s="100" t="str">
        <f>přihlášky!C11</f>
        <v>ÚO Strakonice</v>
      </c>
      <c r="F188" s="176"/>
    </row>
    <row r="189" spans="1:6" x14ac:dyDescent="0.25">
      <c r="A189" s="341">
        <v>12</v>
      </c>
      <c r="B189" s="67">
        <v>1</v>
      </c>
      <c r="C189" s="67">
        <v>34</v>
      </c>
      <c r="D189" s="141" t="str">
        <f>IF(přihlášky!$G$86="X",přihlášky!$E$86,přihlášky!$H$86)</f>
        <v>Kučera Jan</v>
      </c>
      <c r="E189" s="99" t="str">
        <f>přihlášky!C12</f>
        <v>ÚO Jindřichův Hradec</v>
      </c>
      <c r="F189" s="176"/>
    </row>
    <row r="190" spans="1:6" x14ac:dyDescent="0.25">
      <c r="A190" s="339"/>
      <c r="B190" s="205">
        <v>2</v>
      </c>
      <c r="C190" s="205">
        <v>35</v>
      </c>
      <c r="D190" s="156" t="str">
        <f>IF(přihlášky!$G$99="X",přihlášky!$E$99,přihlášky!$H$99)</f>
        <v>Uhlíř Josef</v>
      </c>
      <c r="E190" s="207" t="str">
        <f>přihlášky!C13</f>
        <v>ÚO Prachatice</v>
      </c>
      <c r="F190" s="176"/>
    </row>
    <row r="191" spans="1:6" ht="16.2" thickBot="1" x14ac:dyDescent="0.3">
      <c r="A191" s="340"/>
      <c r="B191" s="68">
        <v>3</v>
      </c>
      <c r="C191" s="68">
        <v>36</v>
      </c>
      <c r="D191" s="142" t="str">
        <f>IF(přihlášky!$G$22="X",přihlášky!$E$22,přihlášky!$H$22)</f>
        <v>Ottenschläger Václav</v>
      </c>
      <c r="E191" s="100" t="str">
        <f>přihlášky!C7</f>
        <v>ÚO Český Krumlov</v>
      </c>
      <c r="F191" s="177"/>
    </row>
    <row r="192" spans="1:6" x14ac:dyDescent="0.25">
      <c r="A192" s="321" t="s">
        <v>124</v>
      </c>
      <c r="B192" s="322"/>
      <c r="C192" s="322"/>
      <c r="D192" s="322"/>
      <c r="E192" s="322"/>
      <c r="F192" s="323"/>
    </row>
    <row r="193" spans="1:6" ht="16.2" thickBot="1" x14ac:dyDescent="0.3">
      <c r="A193" s="324"/>
      <c r="B193" s="325"/>
      <c r="C193" s="325"/>
      <c r="D193" s="325"/>
      <c r="E193" s="325"/>
      <c r="F193" s="326"/>
    </row>
    <row r="194" spans="1:6" ht="28.2" thickBot="1" x14ac:dyDescent="0.3">
      <c r="A194" s="118" t="s">
        <v>14</v>
      </c>
      <c r="B194" s="123" t="s">
        <v>13</v>
      </c>
      <c r="C194" s="124" t="s">
        <v>10</v>
      </c>
      <c r="D194" s="125" t="s">
        <v>0</v>
      </c>
      <c r="E194" s="126" t="s">
        <v>2</v>
      </c>
      <c r="F194" s="125" t="s">
        <v>56</v>
      </c>
    </row>
    <row r="195" spans="1:6" x14ac:dyDescent="0.25">
      <c r="A195" s="330">
        <v>13</v>
      </c>
      <c r="B195" s="67">
        <v>1</v>
      </c>
      <c r="C195" s="67">
        <v>37</v>
      </c>
      <c r="D195" s="141" t="str">
        <f>IF(přihlášky!$G$35="X",přihlášky!$E$35,přihlášky!$H$35)</f>
        <v>Průcha Josef</v>
      </c>
      <c r="E195" s="99" t="str">
        <f>přihlášky!C8</f>
        <v>ÚO Tábor</v>
      </c>
      <c r="F195" s="175"/>
    </row>
    <row r="196" spans="1:6" x14ac:dyDescent="0.25">
      <c r="A196" s="331"/>
      <c r="B196" s="205">
        <v>2</v>
      </c>
      <c r="C196" s="205">
        <v>38</v>
      </c>
      <c r="D196" s="157" t="str">
        <f>IF(přihlášky!$G$48="X",přihlášky!$E$48,přihlášky!$H$48)</f>
        <v>Motejzík Martin</v>
      </c>
      <c r="E196" s="207" t="str">
        <f>přihlášky!C9</f>
        <v>ÚO Písek</v>
      </c>
      <c r="F196" s="176"/>
    </row>
    <row r="197" spans="1:6" ht="16.2" thickBot="1" x14ac:dyDescent="0.3">
      <c r="A197" s="332"/>
      <c r="B197" s="68">
        <v>3</v>
      </c>
      <c r="C197" s="68">
        <v>39</v>
      </c>
      <c r="D197" s="66" t="str">
        <f>IF(přihlášky!$G$61="X",přihlášky!$E$61,přihlášky!$H$61)</f>
        <v>Čada Milan</v>
      </c>
      <c r="E197" s="100" t="str">
        <f>přihlášky!C10</f>
        <v>ÚO České Budějovice</v>
      </c>
      <c r="F197" s="177"/>
    </row>
    <row r="198" spans="1:6" x14ac:dyDescent="0.25">
      <c r="A198" s="333">
        <v>14</v>
      </c>
      <c r="B198" s="200">
        <v>1</v>
      </c>
      <c r="C198" s="200">
        <v>40</v>
      </c>
      <c r="D198" s="202" t="str">
        <f>IF(přihlášky!$G$74="X",přihlášky!$E$74,přihlášky!$H$74)</f>
        <v>Vaňač Aleš</v>
      </c>
      <c r="E198" s="204" t="str">
        <f>přihlášky!C11</f>
        <v>ÚO Strakonice</v>
      </c>
      <c r="F198" s="292"/>
    </row>
    <row r="199" spans="1:6" x14ac:dyDescent="0.25">
      <c r="A199" s="331"/>
      <c r="B199" s="205">
        <v>2</v>
      </c>
      <c r="C199" s="205">
        <v>41</v>
      </c>
      <c r="D199" s="157" t="str">
        <f>IF(přihlášky!$G$87="X",přihlášky!$E$87,přihlášky!$H$87)</f>
        <v>Huml Ondřej</v>
      </c>
      <c r="E199" s="207" t="str">
        <f>přihlášky!C12</f>
        <v>ÚO Jindřichův Hradec</v>
      </c>
      <c r="F199" s="176"/>
    </row>
    <row r="200" spans="1:6" ht="16.2" thickBot="1" x14ac:dyDescent="0.3">
      <c r="A200" s="334"/>
      <c r="B200" s="119">
        <v>3</v>
      </c>
      <c r="C200" s="119">
        <v>42</v>
      </c>
      <c r="D200" s="198" t="str">
        <f>IF(přihlášky!$G$100="X",přihlášky!$E$100,přihlášky!$H$100)</f>
        <v>Myslivec Jan</v>
      </c>
      <c r="E200" s="201" t="str">
        <f>přihlášky!C13</f>
        <v>ÚO Prachatice</v>
      </c>
      <c r="F200" s="293"/>
    </row>
    <row r="201" spans="1:6" x14ac:dyDescent="0.25">
      <c r="A201" s="330">
        <v>15</v>
      </c>
      <c r="B201" s="67">
        <v>1</v>
      </c>
      <c r="C201" s="67">
        <v>43</v>
      </c>
      <c r="D201" s="120" t="str">
        <f>IF(přihlášky!$G$23="X",přihlášky!$E$23,přihlášky!$H$23)</f>
        <v>Klíma Miloslav</v>
      </c>
      <c r="E201" s="99" t="str">
        <f>přihlášky!C7</f>
        <v>ÚO Český Krumlov</v>
      </c>
      <c r="F201" s="175"/>
    </row>
    <row r="202" spans="1:6" x14ac:dyDescent="0.25">
      <c r="A202" s="331"/>
      <c r="B202" s="205">
        <v>2</v>
      </c>
      <c r="C202" s="205">
        <v>44</v>
      </c>
      <c r="D202" s="157" t="str">
        <f>IF(přihlášky!$G$36="X",přihlášky!$E$36,přihlášky!$H$36)</f>
        <v>Mareš Jiří</v>
      </c>
      <c r="E202" s="207" t="str">
        <f>přihlášky!C8</f>
        <v>ÚO Tábor</v>
      </c>
      <c r="F202" s="176"/>
    </row>
    <row r="203" spans="1:6" ht="16.2" thickBot="1" x14ac:dyDescent="0.3">
      <c r="A203" s="332"/>
      <c r="B203" s="68">
        <v>3</v>
      </c>
      <c r="C203" s="68">
        <v>45</v>
      </c>
      <c r="D203" s="66" t="str">
        <f>IF(přihlášky!$G$49="X",přihlášky!$E$49,přihlášky!$H$49)</f>
        <v>Bláha Petr</v>
      </c>
      <c r="E203" s="100" t="str">
        <f>přihlášky!C9</f>
        <v>ÚO Písek</v>
      </c>
      <c r="F203" s="177"/>
    </row>
    <row r="204" spans="1:6" x14ac:dyDescent="0.25">
      <c r="A204" s="333">
        <v>16</v>
      </c>
      <c r="B204" s="200">
        <v>1</v>
      </c>
      <c r="C204" s="200">
        <v>46</v>
      </c>
      <c r="D204" s="202" t="str">
        <f>IF(přihlášky!$G$62="X",přihlášky!$E$62,přihlášky!$H$62)</f>
        <v>Nestartuje</v>
      </c>
      <c r="E204" s="204" t="str">
        <f>přihlášky!C10</f>
        <v>ÚO České Budějovice</v>
      </c>
      <c r="F204" s="292"/>
    </row>
    <row r="205" spans="1:6" x14ac:dyDescent="0.25">
      <c r="A205" s="331"/>
      <c r="B205" s="205">
        <v>2</v>
      </c>
      <c r="C205" s="205">
        <v>47</v>
      </c>
      <c r="D205" s="157" t="str">
        <f>IF(přihlášky!$G$75="X",přihlášky!$E$75,přihlášky!$H$75)</f>
        <v>Štolba František (věž jednotlici)</v>
      </c>
      <c r="E205" s="207" t="str">
        <f>přihlášky!C11</f>
        <v>ÚO Strakonice</v>
      </c>
      <c r="F205" s="176"/>
    </row>
    <row r="206" spans="1:6" ht="16.2" thickBot="1" x14ac:dyDescent="0.3">
      <c r="A206" s="334"/>
      <c r="B206" s="119">
        <v>3</v>
      </c>
      <c r="C206" s="119">
        <v>48</v>
      </c>
      <c r="D206" s="198" t="str">
        <f>IF(přihlášky!$G$88="X",přihlášky!$E$88,přihlášky!$H$88)</f>
        <v>Šenkýř Marek</v>
      </c>
      <c r="E206" s="201" t="str">
        <f>přihlášky!C12</f>
        <v>ÚO Jindřichův Hradec</v>
      </c>
      <c r="F206" s="293"/>
    </row>
    <row r="207" spans="1:6" x14ac:dyDescent="0.25">
      <c r="A207" s="330">
        <v>17</v>
      </c>
      <c r="B207" s="67">
        <v>1</v>
      </c>
      <c r="C207" s="67">
        <v>49</v>
      </c>
      <c r="D207" s="120" t="str">
        <f>IF(přihlášky!$G$101="X",přihlášky!$E$101,přihlášky!$H$101)</f>
        <v>Vozandych Petr</v>
      </c>
      <c r="E207" s="99" t="str">
        <f>přihlášky!C13</f>
        <v>ÚO Prachatice</v>
      </c>
      <c r="F207" s="175"/>
    </row>
    <row r="208" spans="1:6" x14ac:dyDescent="0.25">
      <c r="A208" s="331"/>
      <c r="B208" s="205">
        <v>2</v>
      </c>
      <c r="C208" s="205">
        <v>50</v>
      </c>
      <c r="D208" s="157" t="str">
        <f>IF(přihlášky!$G$24="X",přihlášky!$E$24,přihlášky!$H$24)</f>
        <v>Bartuška Jiří</v>
      </c>
      <c r="E208" s="207" t="str">
        <f>přihlášky!C7</f>
        <v>ÚO Český Krumlov</v>
      </c>
      <c r="F208" s="176"/>
    </row>
    <row r="209" spans="1:6" ht="16.2" thickBot="1" x14ac:dyDescent="0.3">
      <c r="A209" s="332"/>
      <c r="B209" s="68">
        <v>3</v>
      </c>
      <c r="C209" s="68">
        <v>51</v>
      </c>
      <c r="D209" s="66" t="str">
        <f>IF(přihlášky!$G$37="X",přihlášky!$E$37,přihlášky!$H$37)</f>
        <v>Havelka Mikuláš</v>
      </c>
      <c r="E209" s="100" t="str">
        <f>přihlášky!C8</f>
        <v>ÚO Tábor</v>
      </c>
      <c r="F209" s="177"/>
    </row>
    <row r="210" spans="1:6" x14ac:dyDescent="0.25">
      <c r="A210" s="333">
        <v>18</v>
      </c>
      <c r="B210" s="200">
        <v>1</v>
      </c>
      <c r="C210" s="200">
        <v>52</v>
      </c>
      <c r="D210" s="208" t="str">
        <f>IF(přihlášky!$G$50="X",přihlášky!$E$50,přihlášky!$H$50)</f>
        <v>Brož Lukáš</v>
      </c>
      <c r="E210" s="204" t="str">
        <f>přihlášky!C9</f>
        <v>ÚO Písek</v>
      </c>
      <c r="F210" s="292"/>
    </row>
    <row r="211" spans="1:6" x14ac:dyDescent="0.25">
      <c r="A211" s="331"/>
      <c r="B211" s="205">
        <v>2</v>
      </c>
      <c r="C211" s="205">
        <v>53</v>
      </c>
      <c r="D211" s="157" t="str">
        <f>IF(přihlášky!$G$63="X",přihlášky!$E$63,přihlášky!$H$63)</f>
        <v>Völfel David</v>
      </c>
      <c r="E211" s="207" t="str">
        <f>přihlášky!C10</f>
        <v>ÚO České Budějovice</v>
      </c>
      <c r="F211" s="176"/>
    </row>
    <row r="212" spans="1:6" ht="16.2" thickBot="1" x14ac:dyDescent="0.3">
      <c r="A212" s="334"/>
      <c r="B212" s="119">
        <v>3</v>
      </c>
      <c r="C212" s="119">
        <v>54</v>
      </c>
      <c r="D212" s="198" t="str">
        <f>IF(přihlášky!$G$76="X",přihlášky!$E$76,přihlášky!$H$76)</f>
        <v>Nestartuje</v>
      </c>
      <c r="E212" s="201" t="str">
        <f>přihlášky!C11</f>
        <v>ÚO Strakonice</v>
      </c>
      <c r="F212" s="293"/>
    </row>
    <row r="213" spans="1:6" x14ac:dyDescent="0.25">
      <c r="A213" s="330">
        <v>19</v>
      </c>
      <c r="B213" s="67">
        <v>1</v>
      </c>
      <c r="C213" s="67">
        <v>55</v>
      </c>
      <c r="D213" s="120" t="str">
        <f>IF(přihlášky!$G$89="X",přihlášky!$E$89,přihlášky!$H$89)</f>
        <v>Janů František</v>
      </c>
      <c r="E213" s="99" t="str">
        <f>přihlášky!C12</f>
        <v>ÚO Jindřichův Hradec</v>
      </c>
      <c r="F213" s="175"/>
    </row>
    <row r="214" spans="1:6" x14ac:dyDescent="0.25">
      <c r="A214" s="331"/>
      <c r="B214" s="205">
        <v>2</v>
      </c>
      <c r="C214" s="205">
        <v>56</v>
      </c>
      <c r="D214" s="157" t="str">
        <f>IF(přihlášky!$G$102="X",přihlášky!$E$102,přihlášky!$H$102)</f>
        <v>Nestartuje</v>
      </c>
      <c r="E214" s="207" t="str">
        <f>přihlášky!C13</f>
        <v>ÚO Prachatice</v>
      </c>
      <c r="F214" s="176"/>
    </row>
    <row r="215" spans="1:6" ht="16.2" thickBot="1" x14ac:dyDescent="0.3">
      <c r="A215" s="332"/>
      <c r="B215" s="68">
        <v>3</v>
      </c>
      <c r="C215" s="68">
        <v>57</v>
      </c>
      <c r="D215" s="66" t="str">
        <f>IF(přihlášky!$G$25="X",přihlášky!$E$25,přihlášky!$H$25)</f>
        <v>Marek Jakub (jednotlivci)</v>
      </c>
      <c r="E215" s="100" t="str">
        <f>přihlášky!C7</f>
        <v>ÚO Český Krumlov</v>
      </c>
      <c r="F215" s="177"/>
    </row>
    <row r="216" spans="1:6" x14ac:dyDescent="0.25">
      <c r="A216" s="333">
        <v>20</v>
      </c>
      <c r="B216" s="200">
        <v>1</v>
      </c>
      <c r="C216" s="200">
        <v>58</v>
      </c>
      <c r="D216" s="202" t="str">
        <f>IF(přihlášky!$G$38="X",přihlášky!$E$38,přihlášky!$H$38)</f>
        <v>Baránek Václav (100m jednotlivci)</v>
      </c>
      <c r="E216" s="204" t="str">
        <f>přihlášky!C8</f>
        <v>ÚO Tábor</v>
      </c>
      <c r="F216" s="292"/>
    </row>
    <row r="217" spans="1:6" x14ac:dyDescent="0.25">
      <c r="A217" s="331"/>
      <c r="B217" s="205">
        <v>2</v>
      </c>
      <c r="C217" s="205">
        <v>59</v>
      </c>
      <c r="D217" s="157" t="str">
        <f>IF(přihlášky!$G$51="X",přihlášky!$E$51,přihlášky!$H$51)</f>
        <v>Koller Petr</v>
      </c>
      <c r="E217" s="207" t="str">
        <f>přihlášky!C9</f>
        <v>ÚO Písek</v>
      </c>
      <c r="F217" s="194"/>
    </row>
    <row r="218" spans="1:6" ht="16.2" thickBot="1" x14ac:dyDescent="0.3">
      <c r="A218" s="334"/>
      <c r="B218" s="119">
        <v>3</v>
      </c>
      <c r="C218" s="119">
        <v>60</v>
      </c>
      <c r="D218" s="198" t="str">
        <f>IF(přihlášky!$G$64="X",přihlášky!$E$64,přihlášky!$H$64)</f>
        <v>Nýdl Jakub</v>
      </c>
      <c r="E218" s="201" t="str">
        <f>přihlášky!C10</f>
        <v>ÚO České Budějovice</v>
      </c>
      <c r="F218" s="194"/>
    </row>
    <row r="219" spans="1:6" x14ac:dyDescent="0.25">
      <c r="A219" s="330">
        <v>21</v>
      </c>
      <c r="B219" s="67">
        <v>1</v>
      </c>
      <c r="C219" s="67">
        <v>61</v>
      </c>
      <c r="D219" s="143" t="str">
        <f>IF(přihlášky!$G$77="X",přihlášky!$E$77,přihlášky!$H$77)</f>
        <v>Nestartuje</v>
      </c>
      <c r="E219" s="99" t="str">
        <f>přihlášky!C11</f>
        <v>ÚO Strakonice</v>
      </c>
      <c r="F219" s="194"/>
    </row>
    <row r="220" spans="1:6" x14ac:dyDescent="0.25">
      <c r="A220" s="331"/>
      <c r="B220" s="205">
        <v>2</v>
      </c>
      <c r="C220" s="205">
        <v>62</v>
      </c>
      <c r="D220" s="157" t="str">
        <f>IF(přihlášky!$G$90="X",přihlášky!$E$90,přihlášky!$H$90)</f>
        <v>Holý Patrik (věž jednotlivci)</v>
      </c>
      <c r="E220" s="207" t="str">
        <f>přihlášky!C12</f>
        <v>ÚO Jindřichův Hradec</v>
      </c>
      <c r="F220" s="194"/>
    </row>
    <row r="221" spans="1:6" ht="16.2" thickBot="1" x14ac:dyDescent="0.3">
      <c r="A221" s="332"/>
      <c r="B221" s="68">
        <v>3</v>
      </c>
      <c r="C221" s="68">
        <v>63</v>
      </c>
      <c r="D221" s="66" t="str">
        <f>IF(přihlášky!$G$103="X",přihlášky!$E$103,přihlášky!$H$103)</f>
        <v>Beneš Petr</v>
      </c>
      <c r="E221" s="100" t="str">
        <f>přihlášky!C13</f>
        <v>ÚO Prachatice</v>
      </c>
      <c r="F221" s="176"/>
    </row>
    <row r="222" spans="1:6" x14ac:dyDescent="0.25">
      <c r="A222" s="333">
        <v>22</v>
      </c>
      <c r="B222" s="200">
        <v>1</v>
      </c>
      <c r="C222" s="200">
        <v>64</v>
      </c>
      <c r="D222" s="202" t="str">
        <f>IF(přihlášky!$G$26="X",přihlášky!$E$26,přihlášky!$H$26)</f>
        <v>Balog Jiří (ÚO ST - jednotlivci)</v>
      </c>
      <c r="E222" s="204" t="s">
        <v>46</v>
      </c>
      <c r="F222" s="176"/>
    </row>
    <row r="223" spans="1:6" x14ac:dyDescent="0.25">
      <c r="A223" s="331"/>
      <c r="B223" s="205">
        <v>2</v>
      </c>
      <c r="C223" s="205">
        <v>65</v>
      </c>
      <c r="D223" s="157" t="str">
        <f>IF(přihlášky!$G$39="X",přihlášky!$E$39,přihlášky!$H$39)</f>
        <v>Nestartuje</v>
      </c>
      <c r="E223" s="207" t="str">
        <f>přihlášky!C8</f>
        <v>ÚO Tábor</v>
      </c>
      <c r="F223" s="176"/>
    </row>
    <row r="224" spans="1:6" ht="16.2" thickBot="1" x14ac:dyDescent="0.3">
      <c r="A224" s="334"/>
      <c r="B224" s="119">
        <v>3</v>
      </c>
      <c r="C224" s="119">
        <v>66</v>
      </c>
      <c r="D224" s="198" t="str">
        <f>IF(přihlášky!$G$52="X",přihlášky!$E$52,přihlášky!$H$52)</f>
        <v>Máška Dominik</v>
      </c>
      <c r="E224" s="201" t="str">
        <f>přihlášky!C9</f>
        <v>ÚO Písek</v>
      </c>
      <c r="F224" s="176"/>
    </row>
    <row r="225" spans="1:6" x14ac:dyDescent="0.25">
      <c r="A225" s="330">
        <v>23</v>
      </c>
      <c r="B225" s="67">
        <v>1</v>
      </c>
      <c r="C225" s="67">
        <v>67</v>
      </c>
      <c r="D225" s="120" t="str">
        <f>IF(přihlášky!$G$65="X",přihlášky!$E$65,přihlášky!$H$65)</f>
        <v>Nestartuje</v>
      </c>
      <c r="E225" s="99" t="str">
        <f>přihlášky!C10</f>
        <v>ÚO České Budějovice</v>
      </c>
      <c r="F225" s="176"/>
    </row>
    <row r="226" spans="1:6" x14ac:dyDescent="0.25">
      <c r="A226" s="331"/>
      <c r="B226" s="205">
        <v>2</v>
      </c>
      <c r="C226" s="205">
        <v>68</v>
      </c>
      <c r="D226" s="157" t="str">
        <f>IF(přihlášky!$G$78="X",přihlášky!$E$78,přihlášky!$H$78)</f>
        <v>Nestartuje</v>
      </c>
      <c r="E226" s="207" t="str">
        <f>přihlášky!C11</f>
        <v>ÚO Strakonice</v>
      </c>
      <c r="F226" s="176"/>
    </row>
    <row r="227" spans="1:6" ht="16.2" thickBot="1" x14ac:dyDescent="0.3">
      <c r="A227" s="332"/>
      <c r="B227" s="68">
        <v>3</v>
      </c>
      <c r="C227" s="68">
        <v>69</v>
      </c>
      <c r="D227" s="66" t="str">
        <f>IF(přihlášky!$G$91="X",přihlášky!$E$91,přihlášky!$H$91)</f>
        <v>Nestartuje</v>
      </c>
      <c r="E227" s="100" t="str">
        <f>přihlášky!C12</f>
        <v>ÚO Jindřichův Hradec</v>
      </c>
      <c r="F227" s="176"/>
    </row>
    <row r="228" spans="1:6" ht="16.2" thickBot="1" x14ac:dyDescent="0.3">
      <c r="A228" s="281">
        <v>24</v>
      </c>
      <c r="B228" s="210">
        <v>2</v>
      </c>
      <c r="C228" s="210">
        <v>70</v>
      </c>
      <c r="D228" s="211" t="str">
        <f>IF(přihlášky!$G$104="X",přihlášky!$E$104,přihlášky!$H$104)</f>
        <v>Nestartuje</v>
      </c>
      <c r="E228" s="212" t="str">
        <f>přihlášky!C13</f>
        <v>ÚO Prachatice</v>
      </c>
      <c r="F228" s="177"/>
    </row>
    <row r="229" spans="1:6" x14ac:dyDescent="0.25">
      <c r="A229" s="321" t="s">
        <v>17</v>
      </c>
      <c r="B229" s="322"/>
      <c r="C229" s="322"/>
      <c r="D229" s="322"/>
      <c r="E229" s="323"/>
      <c r="F229" s="263"/>
    </row>
    <row r="230" spans="1:6" ht="16.2" thickBot="1" x14ac:dyDescent="0.3">
      <c r="A230" s="324"/>
      <c r="B230" s="325"/>
      <c r="C230" s="325"/>
      <c r="D230" s="325"/>
      <c r="E230" s="326"/>
      <c r="F230" s="263"/>
    </row>
    <row r="231" spans="1:6" ht="31.8" thickBot="1" x14ac:dyDescent="0.3">
      <c r="A231" s="101" t="s">
        <v>14</v>
      </c>
      <c r="B231" s="264" t="s">
        <v>13</v>
      </c>
      <c r="C231" s="102" t="s">
        <v>10</v>
      </c>
      <c r="D231" s="102" t="s">
        <v>0</v>
      </c>
      <c r="E231" s="139" t="s">
        <v>2</v>
      </c>
      <c r="F231" s="102" t="s">
        <v>56</v>
      </c>
    </row>
    <row r="232" spans="1:6" x14ac:dyDescent="0.3">
      <c r="A232" s="327">
        <v>1</v>
      </c>
      <c r="B232" s="67">
        <v>2</v>
      </c>
      <c r="C232" s="122">
        <v>1</v>
      </c>
      <c r="D232" s="141" t="str">
        <f>IF(přihlášky!$F$17="X",přihlášky!$E$17,přihlášky!H245)</f>
        <v>Čížek David</v>
      </c>
      <c r="E232" s="99" t="str">
        <f>přihlášky!C7</f>
        <v>ÚO Český Krumlov</v>
      </c>
      <c r="F232" s="175"/>
    </row>
    <row r="233" spans="1:6" ht="16.2" thickBot="1" x14ac:dyDescent="0.35">
      <c r="A233" s="354"/>
      <c r="B233" s="205">
        <v>3</v>
      </c>
      <c r="C233" s="21">
        <v>2</v>
      </c>
      <c r="D233" s="142" t="str">
        <f>IF(přihlášky!$F$30="X",přihlášky!$E$30,přihlášky!$H$30)</f>
        <v>Novák Tomáš</v>
      </c>
      <c r="E233" s="100" t="str">
        <f>přihlášky!C8</f>
        <v>ÚO Tábor</v>
      </c>
      <c r="F233" s="176"/>
    </row>
    <row r="234" spans="1:6" ht="16.2" thickBot="1" x14ac:dyDescent="0.35">
      <c r="A234" s="355"/>
      <c r="B234" s="68">
        <v>1</v>
      </c>
      <c r="C234" s="122">
        <v>3</v>
      </c>
      <c r="D234" s="141" t="str">
        <f>IF(přihlášky!$F$43="X",přihlášky!$E$43,přihlášky!$H$43)</f>
        <v>Šourek Petr</v>
      </c>
      <c r="E234" s="99" t="str">
        <f>přihlášky!C9</f>
        <v>ÚO Písek</v>
      </c>
      <c r="F234" s="176"/>
    </row>
    <row r="235" spans="1:6" ht="16.2" thickBot="1" x14ac:dyDescent="0.35">
      <c r="A235" s="327">
        <v>2</v>
      </c>
      <c r="B235" s="67">
        <v>2</v>
      </c>
      <c r="C235" s="21">
        <v>4</v>
      </c>
      <c r="D235" s="142" t="str">
        <f>IF(přihlášky!$F$56="X",přihlášky!$E$56,přihlášky!$H$56)</f>
        <v>Hasík Juraj</v>
      </c>
      <c r="E235" s="100" t="str">
        <f>přihlášky!C10</f>
        <v>ÚO České Budějovice</v>
      </c>
      <c r="F235" s="176"/>
    </row>
    <row r="236" spans="1:6" x14ac:dyDescent="0.3">
      <c r="A236" s="354"/>
      <c r="B236" s="205">
        <v>3</v>
      </c>
      <c r="C236" s="122">
        <v>5</v>
      </c>
      <c r="D236" s="141" t="str">
        <f>IF(přihlášky!$F$69="X",přihlášky!$E$69,přihlášky!$H$69)</f>
        <v>Krupka Luboš</v>
      </c>
      <c r="E236" s="99" t="str">
        <f>přihlášky!C11</f>
        <v>ÚO Strakonice</v>
      </c>
      <c r="F236" s="176"/>
    </row>
    <row r="237" spans="1:6" ht="16.2" thickBot="1" x14ac:dyDescent="0.35">
      <c r="A237" s="355"/>
      <c r="B237" s="68">
        <v>1</v>
      </c>
      <c r="C237" s="21">
        <v>6</v>
      </c>
      <c r="D237" s="142" t="str">
        <f>IF(přihlášky!$F$82="X",přihlášky!$E$82,přihlášky!$H$82)</f>
        <v>Šmíd Stanislav</v>
      </c>
      <c r="E237" s="100" t="str">
        <f>přihlášky!C12</f>
        <v>ÚO Jindřichův Hradec</v>
      </c>
      <c r="F237" s="176"/>
    </row>
    <row r="238" spans="1:6" x14ac:dyDescent="0.3">
      <c r="A238" s="327">
        <v>3</v>
      </c>
      <c r="B238" s="67">
        <v>2</v>
      </c>
      <c r="C238" s="122">
        <v>7</v>
      </c>
      <c r="D238" s="141" t="str">
        <f>IF(přihlášky!$F$95="X",přihlášky!$E$95,přihlášky!$H$95)</f>
        <v>Cais Martin</v>
      </c>
      <c r="E238" s="99" t="str">
        <f>přihlášky!C13</f>
        <v>ÚO Prachatice</v>
      </c>
      <c r="F238" s="176"/>
    </row>
    <row r="239" spans="1:6" ht="16.2" thickBot="1" x14ac:dyDescent="0.35">
      <c r="A239" s="354"/>
      <c r="B239" s="205">
        <v>3</v>
      </c>
      <c r="C239" s="21">
        <v>8</v>
      </c>
      <c r="D239" s="142" t="str">
        <f>IF(přihlášky!$F$18="X",přihlášky!$E$18,přihlášky!H246)</f>
        <v>Dvořák Petr</v>
      </c>
      <c r="E239" s="100" t="str">
        <f>přihlášky!C7</f>
        <v>ÚO Český Krumlov</v>
      </c>
      <c r="F239" s="176"/>
    </row>
    <row r="240" spans="1:6" ht="16.2" thickBot="1" x14ac:dyDescent="0.35">
      <c r="A240" s="355"/>
      <c r="B240" s="68">
        <v>1</v>
      </c>
      <c r="C240" s="122">
        <v>9</v>
      </c>
      <c r="D240" s="141" t="str">
        <f>IF(přihlášky!$F$31="X",přihlášky!$E$31,přihlášky!$H$31)</f>
        <v>Novák Dominik</v>
      </c>
      <c r="E240" s="99" t="str">
        <f>přihlášky!C8</f>
        <v>ÚO Tábor</v>
      </c>
      <c r="F240" s="176"/>
    </row>
    <row r="241" spans="1:6" ht="16.2" thickBot="1" x14ac:dyDescent="0.35">
      <c r="A241" s="327">
        <v>4</v>
      </c>
      <c r="B241" s="67">
        <v>2</v>
      </c>
      <c r="C241" s="21">
        <v>10</v>
      </c>
      <c r="D241" s="142" t="str">
        <f>IF(přihlášky!$F$44="X",přihlášky!$E$44,přihlášky!$H$44)</f>
        <v>Horský Marek</v>
      </c>
      <c r="E241" s="100" t="str">
        <f>přihlášky!C9</f>
        <v>ÚO Písek</v>
      </c>
      <c r="F241" s="176"/>
    </row>
    <row r="242" spans="1:6" x14ac:dyDescent="0.3">
      <c r="A242" s="354"/>
      <c r="B242" s="205">
        <v>3</v>
      </c>
      <c r="C242" s="122">
        <v>11</v>
      </c>
      <c r="D242" s="141" t="str">
        <f>IF(přihlášky!$F$57="X",přihlášky!$E$57,přihlášky!$H$57)</f>
        <v>Ježek Jan</v>
      </c>
      <c r="E242" s="99" t="str">
        <f>přihlášky!C10</f>
        <v>ÚO České Budějovice</v>
      </c>
      <c r="F242" s="176"/>
    </row>
    <row r="243" spans="1:6" ht="16.2" thickBot="1" x14ac:dyDescent="0.35">
      <c r="A243" s="355"/>
      <c r="B243" s="68">
        <v>1</v>
      </c>
      <c r="C243" s="21">
        <v>12</v>
      </c>
      <c r="D243" s="142" t="str">
        <f>IF(přihlášky!$F$70="X",přihlášky!$E$70,přihlášky!$H$70)</f>
        <v>Stibor Jiří</v>
      </c>
      <c r="E243" s="100" t="str">
        <f>přihlášky!C11</f>
        <v>ÚO Strakonice</v>
      </c>
      <c r="F243" s="176"/>
    </row>
    <row r="244" spans="1:6" x14ac:dyDescent="0.3">
      <c r="A244" s="327">
        <v>5</v>
      </c>
      <c r="B244" s="67">
        <v>2</v>
      </c>
      <c r="C244" s="122">
        <v>13</v>
      </c>
      <c r="D244" s="141" t="str">
        <f>IF(přihlášky!$F$83="X",přihlášky!$E$83,přihlášky!$H$83)</f>
        <v>Doktor Michal</v>
      </c>
      <c r="E244" s="99" t="str">
        <f>přihlášky!C12</f>
        <v>ÚO Jindřichův Hradec</v>
      </c>
      <c r="F244" s="176"/>
    </row>
    <row r="245" spans="1:6" ht="16.2" thickBot="1" x14ac:dyDescent="0.35">
      <c r="A245" s="354"/>
      <c r="B245" s="205">
        <v>3</v>
      </c>
      <c r="C245" s="21">
        <v>14</v>
      </c>
      <c r="D245" s="142" t="str">
        <f>IF(přihlášky!$F$96="X",přihlášky!$E$96,přihlášky!$H$96)</f>
        <v>Šmajcl František</v>
      </c>
      <c r="E245" s="100" t="str">
        <f>přihlášky!C13</f>
        <v>ÚO Prachatice</v>
      </c>
      <c r="F245" s="176"/>
    </row>
    <row r="246" spans="1:6" ht="16.2" thickBot="1" x14ac:dyDescent="0.35">
      <c r="A246" s="355"/>
      <c r="B246" s="68">
        <v>1</v>
      </c>
      <c r="C246" s="122">
        <v>15</v>
      </c>
      <c r="D246" s="141" t="str">
        <f>IF(přihlášky!$F$19="X",přihlášky!$E$19,přihlášky!$H$19)</f>
        <v>Fučík Jan</v>
      </c>
      <c r="E246" s="99" t="str">
        <f>přihlášky!C7</f>
        <v>ÚO Český Krumlov</v>
      </c>
      <c r="F246" s="176"/>
    </row>
    <row r="247" spans="1:6" ht="16.2" thickBot="1" x14ac:dyDescent="0.35">
      <c r="A247" s="341">
        <v>6</v>
      </c>
      <c r="B247" s="67">
        <v>2</v>
      </c>
      <c r="C247" s="21">
        <v>16</v>
      </c>
      <c r="D247" s="142" t="str">
        <f>IF(přihlášky!$F$32="X",přihlášky!$E$32,přihlášky!$H$32)</f>
        <v>Knotek Radim</v>
      </c>
      <c r="E247" s="100" t="str">
        <f>přihlášky!C8</f>
        <v>ÚO Tábor</v>
      </c>
      <c r="F247" s="176"/>
    </row>
    <row r="248" spans="1:6" x14ac:dyDescent="0.3">
      <c r="A248" s="339"/>
      <c r="B248" s="205">
        <v>3</v>
      </c>
      <c r="C248" s="122">
        <v>17</v>
      </c>
      <c r="D248" s="141" t="str">
        <f>IF(přihlášky!$F$45="X",přihlášky!$E$45,přihlášky!$H$45)</f>
        <v>Trantina Karel</v>
      </c>
      <c r="E248" s="99" t="str">
        <f>přihlášky!C9</f>
        <v>ÚO Písek</v>
      </c>
      <c r="F248" s="176"/>
    </row>
    <row r="249" spans="1:6" ht="16.2" thickBot="1" x14ac:dyDescent="0.35">
      <c r="A249" s="340"/>
      <c r="B249" s="68">
        <v>1</v>
      </c>
      <c r="C249" s="21">
        <v>18</v>
      </c>
      <c r="D249" s="142" t="str">
        <f>IF(přihlášky!$F$58="X",přihlášky!$E$58,přihlášky!$H$58)</f>
        <v>Krygar Josef</v>
      </c>
      <c r="E249" s="100" t="str">
        <f>přihlášky!C10</f>
        <v>ÚO České Budějovice</v>
      </c>
      <c r="F249" s="176"/>
    </row>
    <row r="250" spans="1:6" x14ac:dyDescent="0.3">
      <c r="A250" s="327">
        <v>7</v>
      </c>
      <c r="B250" s="67">
        <v>2</v>
      </c>
      <c r="C250" s="122">
        <v>19</v>
      </c>
      <c r="D250" s="141" t="str">
        <f>IF(přihlášky!$F$71="X",přihlášky!$E$71,přihlášky!$H$71)</f>
        <v>Muchl Vladimír</v>
      </c>
      <c r="E250" s="99" t="str">
        <f>přihlášky!C11</f>
        <v>ÚO Strakonice</v>
      </c>
      <c r="F250" s="176"/>
    </row>
    <row r="251" spans="1:6" ht="16.2" thickBot="1" x14ac:dyDescent="0.35">
      <c r="A251" s="354"/>
      <c r="B251" s="205">
        <v>3</v>
      </c>
      <c r="C251" s="21">
        <v>20</v>
      </c>
      <c r="D251" s="142" t="str">
        <f>IF(přihlášky!$F$84="X",přihlášky!$E$84,přihlášky!$H$84)</f>
        <v>Janů Pavel</v>
      </c>
      <c r="E251" s="100" t="str">
        <f>přihlášky!C12</f>
        <v>ÚO Jindřichův Hradec</v>
      </c>
      <c r="F251" s="176"/>
    </row>
    <row r="252" spans="1:6" ht="16.2" thickBot="1" x14ac:dyDescent="0.35">
      <c r="A252" s="355"/>
      <c r="B252" s="68">
        <v>1</v>
      </c>
      <c r="C252" s="122">
        <v>21</v>
      </c>
      <c r="D252" s="141" t="str">
        <f>IF(přihlášky!$F$97="X",přihlášky!$E$97,přihlášky!$H$97)</f>
        <v>Študlar Petr</v>
      </c>
      <c r="E252" s="99" t="str">
        <f>přihlášky!C13</f>
        <v>ÚO Prachatice</v>
      </c>
      <c r="F252" s="176"/>
    </row>
    <row r="253" spans="1:6" ht="16.2" thickBot="1" x14ac:dyDescent="0.35">
      <c r="A253" s="341">
        <v>8</v>
      </c>
      <c r="B253" s="67">
        <v>2</v>
      </c>
      <c r="C253" s="21">
        <v>22</v>
      </c>
      <c r="D253" s="142" t="str">
        <f>IF(přihlášky!$F$20="X",přihlášky!$E$20,přihlášky!$H$20)</f>
        <v>Klein Adolf</v>
      </c>
      <c r="E253" s="100" t="str">
        <f>přihlášky!C7</f>
        <v>ÚO Český Krumlov</v>
      </c>
      <c r="F253" s="176"/>
    </row>
    <row r="254" spans="1:6" x14ac:dyDescent="0.3">
      <c r="A254" s="339"/>
      <c r="B254" s="205">
        <v>3</v>
      </c>
      <c r="C254" s="122">
        <v>23</v>
      </c>
      <c r="D254" s="141" t="str">
        <f>IF(přihlášky!$F$33="X",přihlášky!$E$33,přihlášky!$H$33)</f>
        <v>Kopecký Jan</v>
      </c>
      <c r="E254" s="99" t="str">
        <f>přihlášky!C8</f>
        <v>ÚO Tábor</v>
      </c>
      <c r="F254" s="176"/>
    </row>
    <row r="255" spans="1:6" ht="16.2" thickBot="1" x14ac:dyDescent="0.35">
      <c r="A255" s="340"/>
      <c r="B255" s="68">
        <v>1</v>
      </c>
      <c r="C255" s="21">
        <v>24</v>
      </c>
      <c r="D255" s="142" t="str">
        <f>IF(přihlášky!$F$46="X",přihlášky!$E$46,přihlášky!$H$46)</f>
        <v>Jirout Patrik</v>
      </c>
      <c r="E255" s="100" t="str">
        <f>přihlášky!C9</f>
        <v>ÚO Písek</v>
      </c>
      <c r="F255" s="176"/>
    </row>
    <row r="256" spans="1:6" x14ac:dyDescent="0.3">
      <c r="A256" s="327">
        <v>9</v>
      </c>
      <c r="B256" s="67">
        <v>2</v>
      </c>
      <c r="C256" s="122">
        <v>25</v>
      </c>
      <c r="D256" s="141" t="str">
        <f>IF(přihlášky!$F$59="X",přihlášky!$E$59,přihlášky!$H$59)</f>
        <v>Hájek David</v>
      </c>
      <c r="E256" s="99" t="str">
        <f>přihlášky!C10</f>
        <v>ÚO České Budějovice</v>
      </c>
      <c r="F256" s="176"/>
    </row>
    <row r="257" spans="1:6" ht="16.2" thickBot="1" x14ac:dyDescent="0.35">
      <c r="A257" s="354"/>
      <c r="B257" s="205">
        <v>3</v>
      </c>
      <c r="C257" s="21">
        <v>26</v>
      </c>
      <c r="D257" s="142" t="str">
        <f>IF(přihlášky!$F$72="X",přihlášky!$E$72,přihlášky!$H$72)</f>
        <v>Božka Martin</v>
      </c>
      <c r="E257" s="100" t="str">
        <f>přihlášky!C11</f>
        <v>ÚO Strakonice</v>
      </c>
      <c r="F257" s="176"/>
    </row>
    <row r="258" spans="1:6" ht="16.2" thickBot="1" x14ac:dyDescent="0.35">
      <c r="A258" s="355"/>
      <c r="B258" s="68">
        <v>1</v>
      </c>
      <c r="C258" s="122">
        <v>27</v>
      </c>
      <c r="D258" s="141" t="str">
        <f>IF(přihlášky!$F$85="X",přihlášky!$E$85,přihlášky!$H$85)</f>
        <v>Bašta Vojtěch</v>
      </c>
      <c r="E258" s="99" t="str">
        <f>přihlášky!C12</f>
        <v>ÚO Jindřichův Hradec</v>
      </c>
      <c r="F258" s="176"/>
    </row>
    <row r="259" spans="1:6" ht="16.2" thickBot="1" x14ac:dyDescent="0.35">
      <c r="A259" s="341">
        <v>10</v>
      </c>
      <c r="B259" s="67">
        <v>2</v>
      </c>
      <c r="C259" s="21">
        <v>28</v>
      </c>
      <c r="D259" s="142" t="str">
        <f>IF(přihlášky!$F$98="X",přihlášky!$E$98,přihlášky!$H$98)</f>
        <v>Vodrášek Josef</v>
      </c>
      <c r="E259" s="100" t="str">
        <f>přihlášky!C13</f>
        <v>ÚO Prachatice</v>
      </c>
      <c r="F259" s="176"/>
    </row>
    <row r="260" spans="1:6" x14ac:dyDescent="0.3">
      <c r="A260" s="339"/>
      <c r="B260" s="205">
        <v>3</v>
      </c>
      <c r="C260" s="122">
        <v>29</v>
      </c>
      <c r="D260" s="141" t="str">
        <f>IF(přihlášky!$F$21="X",přihlášky!$E$21,přihlášky!$H$21)</f>
        <v>Dudák Jakub</v>
      </c>
      <c r="E260" s="99" t="str">
        <f>přihlášky!C7</f>
        <v>ÚO Český Krumlov</v>
      </c>
      <c r="F260" s="176"/>
    </row>
    <row r="261" spans="1:6" ht="16.2" thickBot="1" x14ac:dyDescent="0.35">
      <c r="A261" s="340"/>
      <c r="B261" s="68">
        <v>1</v>
      </c>
      <c r="C261" s="21">
        <v>30</v>
      </c>
      <c r="D261" s="142" t="str">
        <f>IF(přihlášky!$F$34="X",přihlášky!$E$34,přihlášky!$H$34)</f>
        <v>Falada Denis</v>
      </c>
      <c r="E261" s="100" t="str">
        <f>přihlášky!C8</f>
        <v>ÚO Tábor</v>
      </c>
      <c r="F261" s="176"/>
    </row>
    <row r="262" spans="1:6" x14ac:dyDescent="0.3">
      <c r="A262" s="327">
        <v>11</v>
      </c>
      <c r="B262" s="67">
        <v>2</v>
      </c>
      <c r="C262" s="122">
        <v>31</v>
      </c>
      <c r="D262" s="141" t="str">
        <f>IF(přihlášky!$F$47="X",přihlášky!$E$47,přihlášky!$H$47)</f>
        <v>Píbal Jiří</v>
      </c>
      <c r="E262" s="99" t="str">
        <f>přihlášky!C9</f>
        <v>ÚO Písek</v>
      </c>
      <c r="F262" s="176"/>
    </row>
    <row r="263" spans="1:6" ht="16.2" thickBot="1" x14ac:dyDescent="0.35">
      <c r="A263" s="354"/>
      <c r="B263" s="205">
        <v>3</v>
      </c>
      <c r="C263" s="21">
        <v>32</v>
      </c>
      <c r="D263" s="142" t="str">
        <f>IF(přihlášky!$F$60="X",přihlášky!$E$60,přihlášky!$H$60)</f>
        <v>Měřička Michal</v>
      </c>
      <c r="E263" s="100" t="str">
        <f>přihlášky!C10</f>
        <v>ÚO České Budějovice</v>
      </c>
      <c r="F263" s="176"/>
    </row>
    <row r="264" spans="1:6" ht="16.2" thickBot="1" x14ac:dyDescent="0.35">
      <c r="A264" s="355"/>
      <c r="B264" s="68">
        <v>1</v>
      </c>
      <c r="C264" s="122">
        <v>33</v>
      </c>
      <c r="D264" s="141" t="str">
        <f>IF(přihlášky!$F$73="X",přihlášky!$E$73,přihlášky!$H$73)</f>
        <v>Pěnča Ivan</v>
      </c>
      <c r="E264" s="99" t="str">
        <f>přihlášky!C11</f>
        <v>ÚO Strakonice</v>
      </c>
      <c r="F264" s="176"/>
    </row>
    <row r="265" spans="1:6" ht="16.2" thickBot="1" x14ac:dyDescent="0.35">
      <c r="A265" s="341">
        <v>12</v>
      </c>
      <c r="B265" s="67">
        <v>2</v>
      </c>
      <c r="C265" s="21">
        <v>34</v>
      </c>
      <c r="D265" s="142" t="str">
        <f>IF(přihlášky!$F$86="X",přihlášky!$E$86,přihlášky!$H$86)</f>
        <v>Kučera Jan</v>
      </c>
      <c r="E265" s="100" t="str">
        <f>přihlášky!C12</f>
        <v>ÚO Jindřichův Hradec</v>
      </c>
      <c r="F265" s="176"/>
    </row>
    <row r="266" spans="1:6" x14ac:dyDescent="0.3">
      <c r="A266" s="339"/>
      <c r="B266" s="205">
        <v>3</v>
      </c>
      <c r="C266" s="122">
        <v>35</v>
      </c>
      <c r="D266" s="141" t="str">
        <f>IF(přihlášky!$F$99="X",přihlášky!$E$99,přihlášky!$H$99)</f>
        <v>Uhlíř Josef</v>
      </c>
      <c r="E266" s="99" t="str">
        <f>přihlášky!C13</f>
        <v>ÚO Prachatice</v>
      </c>
      <c r="F266" s="176"/>
    </row>
    <row r="267" spans="1:6" ht="16.2" thickBot="1" x14ac:dyDescent="0.35">
      <c r="A267" s="340"/>
      <c r="B267" s="68">
        <v>1</v>
      </c>
      <c r="C267" s="21">
        <v>36</v>
      </c>
      <c r="D267" s="142" t="str">
        <f>IF(přihlášky!$F$22="X",přihlášky!$E$22,přihlášky!$H$22)</f>
        <v>Ottenschläger Václav</v>
      </c>
      <c r="E267" s="100" t="str">
        <f>přihlášky!C7</f>
        <v>ÚO Český Krumlov</v>
      </c>
      <c r="F267" s="177"/>
    </row>
    <row r="268" spans="1:6" x14ac:dyDescent="0.25">
      <c r="A268" s="321" t="s">
        <v>17</v>
      </c>
      <c r="B268" s="322"/>
      <c r="C268" s="322"/>
      <c r="D268" s="322"/>
      <c r="E268" s="323"/>
      <c r="F268" s="263"/>
    </row>
    <row r="269" spans="1:6" ht="16.2" thickBot="1" x14ac:dyDescent="0.3">
      <c r="A269" s="324"/>
      <c r="B269" s="329"/>
      <c r="C269" s="329"/>
      <c r="D269" s="329"/>
      <c r="E269" s="359"/>
      <c r="F269" s="263"/>
    </row>
    <row r="270" spans="1:6" ht="31.8" thickBot="1" x14ac:dyDescent="0.3">
      <c r="A270" s="262" t="s">
        <v>14</v>
      </c>
      <c r="B270" s="277" t="s">
        <v>13</v>
      </c>
      <c r="C270" s="278" t="s">
        <v>10</v>
      </c>
      <c r="D270" s="278" t="s">
        <v>0</v>
      </c>
      <c r="E270" s="279" t="s">
        <v>2</v>
      </c>
      <c r="F270" s="104" t="s">
        <v>56</v>
      </c>
    </row>
    <row r="271" spans="1:6" x14ac:dyDescent="0.3">
      <c r="A271" s="356">
        <v>13</v>
      </c>
      <c r="B271" s="272">
        <v>2</v>
      </c>
      <c r="C271" s="122">
        <v>37</v>
      </c>
      <c r="D271" s="141" t="str">
        <f>IF(přihlášky!$F$35="X",přihlášky!$E$35,přihlášky!$H$35)</f>
        <v>Průcha Josef</v>
      </c>
      <c r="E271" s="99" t="str">
        <f>přihlášky!C8</f>
        <v>ÚO Tábor</v>
      </c>
      <c r="F271" s="266"/>
    </row>
    <row r="272" spans="1:6" x14ac:dyDescent="0.3">
      <c r="A272" s="357"/>
      <c r="B272" s="268">
        <v>3</v>
      </c>
      <c r="C272" s="217">
        <v>38</v>
      </c>
      <c r="D272" s="157" t="str">
        <f>IF(přihlášky!$F$48="X",přihlášky!$E$48,přihlášky!$H$48)</f>
        <v>Motejzík Martin</v>
      </c>
      <c r="E272" s="207" t="str">
        <f>přihlášky!C9</f>
        <v>ÚO Písek</v>
      </c>
      <c r="F272" s="194"/>
    </row>
    <row r="273" spans="1:6" ht="16.2" thickBot="1" x14ac:dyDescent="0.35">
      <c r="A273" s="358"/>
      <c r="B273" s="269">
        <v>1</v>
      </c>
      <c r="C273" s="21">
        <v>39</v>
      </c>
      <c r="D273" s="66" t="str">
        <f>IF(přihlášky!$F$61="X",přihlášky!$E$61,přihlášky!$H$61)</f>
        <v>Čada Milan</v>
      </c>
      <c r="E273" s="100" t="str">
        <f>přihlášky!C10</f>
        <v>ÚO České Budějovice</v>
      </c>
      <c r="F273" s="267"/>
    </row>
    <row r="274" spans="1:6" x14ac:dyDescent="0.3">
      <c r="A274" s="357">
        <v>14</v>
      </c>
      <c r="B274" s="275">
        <v>2</v>
      </c>
      <c r="C274" s="199">
        <v>40</v>
      </c>
      <c r="D274" s="202" t="str">
        <f>IF(přihlášky!$F$74="X",přihlášky!$E$74,přihlášky!$H$74)</f>
        <v>Vaňač Aleš</v>
      </c>
      <c r="E274" s="204" t="str">
        <f>přihlášky!C11</f>
        <v>ÚO Strakonice</v>
      </c>
      <c r="F274" s="276"/>
    </row>
    <row r="275" spans="1:6" x14ac:dyDescent="0.3">
      <c r="A275" s="357"/>
      <c r="B275" s="268">
        <v>3</v>
      </c>
      <c r="C275" s="217">
        <v>41</v>
      </c>
      <c r="D275" s="157" t="str">
        <f>IF(přihlášky!$F$87="X",přihlášky!$E$87,přihlášky!$H$87)</f>
        <v>Huml Ondřej</v>
      </c>
      <c r="E275" s="207" t="str">
        <f>přihlášky!C12</f>
        <v>ÚO Jindřichův Hradec</v>
      </c>
      <c r="F275" s="194"/>
    </row>
    <row r="276" spans="1:6" ht="16.2" thickBot="1" x14ac:dyDescent="0.35">
      <c r="A276" s="357"/>
      <c r="B276" s="270">
        <v>1</v>
      </c>
      <c r="C276" s="197">
        <v>42</v>
      </c>
      <c r="D276" s="198" t="str">
        <f>IF(přihlášky!$F$100="X",přihlášky!$E$100,přihlášky!$H$100)</f>
        <v>Nestartuje</v>
      </c>
      <c r="E276" s="201" t="str">
        <f>přihlášky!C13</f>
        <v>ÚO Prachatice</v>
      </c>
      <c r="F276" s="273"/>
    </row>
    <row r="277" spans="1:6" x14ac:dyDescent="0.3">
      <c r="A277" s="356">
        <v>15</v>
      </c>
      <c r="B277" s="272">
        <v>2</v>
      </c>
      <c r="C277" s="122">
        <v>43</v>
      </c>
      <c r="D277" s="120" t="str">
        <f>IF(přihlášky!$F$23="X",přihlášky!$E$23,přihlášky!$H$23)</f>
        <v>Klíma Miloslav</v>
      </c>
      <c r="E277" s="99" t="str">
        <f>přihlášky!C7</f>
        <v>ÚO Český Krumlov</v>
      </c>
      <c r="F277" s="266"/>
    </row>
    <row r="278" spans="1:6" x14ac:dyDescent="0.3">
      <c r="A278" s="357"/>
      <c r="B278" s="268">
        <v>3</v>
      </c>
      <c r="C278" s="217">
        <v>44</v>
      </c>
      <c r="D278" s="157" t="str">
        <f>IF(přihlášky!$F$36="X",přihlášky!$E$36,přihlášky!$H$36)</f>
        <v>Nestartuje</v>
      </c>
      <c r="E278" s="207" t="str">
        <f>přihlášky!C8</f>
        <v>ÚO Tábor</v>
      </c>
      <c r="F278" s="194"/>
    </row>
    <row r="279" spans="1:6" ht="16.2" thickBot="1" x14ac:dyDescent="0.35">
      <c r="A279" s="358"/>
      <c r="B279" s="269">
        <v>1</v>
      </c>
      <c r="C279" s="21">
        <v>45</v>
      </c>
      <c r="D279" s="66" t="str">
        <f>IF(přihlášky!$F$49="X",přihlášky!$E$49,přihlášky!$H$49)</f>
        <v>Bláha Petr</v>
      </c>
      <c r="E279" s="100" t="str">
        <f>přihlášky!C9</f>
        <v>ÚO Písek</v>
      </c>
      <c r="F279" s="267"/>
    </row>
    <row r="280" spans="1:6" x14ac:dyDescent="0.3">
      <c r="A280" s="357">
        <v>16</v>
      </c>
      <c r="B280" s="275">
        <v>2</v>
      </c>
      <c r="C280" s="199">
        <v>46</v>
      </c>
      <c r="D280" s="202" t="str">
        <f>IF(přihlášky!$F$62="X",přihlášky!$E$62,přihlášky!$H$62)</f>
        <v>Míchal Martin</v>
      </c>
      <c r="E280" s="204" t="str">
        <f>přihlášky!C10</f>
        <v>ÚO České Budějovice</v>
      </c>
      <c r="F280" s="276"/>
    </row>
    <row r="281" spans="1:6" x14ac:dyDescent="0.3">
      <c r="A281" s="357"/>
      <c r="B281" s="268">
        <v>3</v>
      </c>
      <c r="C281" s="217">
        <v>47</v>
      </c>
      <c r="D281" s="157" t="str">
        <f>IF(přihlášky!$F$75="X",přihlášky!$E$75,přihlášky!$H$75)</f>
        <v>Štolba František (věž jednotlici)</v>
      </c>
      <c r="E281" s="207" t="str">
        <f>přihlášky!C11</f>
        <v>ÚO Strakonice</v>
      </c>
      <c r="F281" s="194"/>
    </row>
    <row r="282" spans="1:6" ht="16.2" thickBot="1" x14ac:dyDescent="0.35">
      <c r="A282" s="357"/>
      <c r="B282" s="270">
        <v>1</v>
      </c>
      <c r="C282" s="197">
        <v>48</v>
      </c>
      <c r="D282" s="198" t="str">
        <f>IF(přihlášky!$F$88="X",přihlášky!$E$88,přihlášky!$H$88)</f>
        <v>Šenkýř Marek</v>
      </c>
      <c r="E282" s="201" t="str">
        <f>přihlášky!C12</f>
        <v>ÚO Jindřichův Hradec</v>
      </c>
      <c r="F282" s="273"/>
    </row>
    <row r="283" spans="1:6" x14ac:dyDescent="0.3">
      <c r="A283" s="356">
        <v>17</v>
      </c>
      <c r="B283" s="272">
        <v>2</v>
      </c>
      <c r="C283" s="122">
        <v>49</v>
      </c>
      <c r="D283" s="120" t="str">
        <f>IF(přihlášky!$F$101="X",přihlášky!$E$101,přihlášky!$H$101)</f>
        <v>Vozandych Petr</v>
      </c>
      <c r="E283" s="99" t="str">
        <f>přihlášky!C13</f>
        <v>ÚO Prachatice</v>
      </c>
      <c r="F283" s="266"/>
    </row>
    <row r="284" spans="1:6" x14ac:dyDescent="0.3">
      <c r="A284" s="357"/>
      <c r="B284" s="268">
        <v>3</v>
      </c>
      <c r="C284" s="217">
        <v>50</v>
      </c>
      <c r="D284" s="157" t="str">
        <f>IF(přihlášky!$F$24="X",přihlášky!$E$24,přihlášky!$H$24)</f>
        <v>Bartuška Jiří</v>
      </c>
      <c r="E284" s="207" t="str">
        <f>přihlášky!C7</f>
        <v>ÚO Český Krumlov</v>
      </c>
      <c r="F284" s="194"/>
    </row>
    <row r="285" spans="1:6" ht="16.2" thickBot="1" x14ac:dyDescent="0.35">
      <c r="A285" s="358"/>
      <c r="B285" s="269">
        <v>1</v>
      </c>
      <c r="C285" s="21">
        <v>51</v>
      </c>
      <c r="D285" s="66" t="str">
        <f>IF(přihlášky!$F$37="X",přihlášky!$E$37,přihlášky!$H$37)</f>
        <v>Havelka Mikuláš</v>
      </c>
      <c r="E285" s="100" t="str">
        <f>přihlášky!C8</f>
        <v>ÚO Tábor</v>
      </c>
      <c r="F285" s="267"/>
    </row>
    <row r="286" spans="1:6" x14ac:dyDescent="0.3">
      <c r="A286" s="357">
        <v>18</v>
      </c>
      <c r="B286" s="275">
        <v>2</v>
      </c>
      <c r="C286" s="199">
        <v>52</v>
      </c>
      <c r="D286" s="208" t="str">
        <f>IF(přihlášky!$F$50="X",přihlášky!$E$50,přihlášky!$H$50)</f>
        <v>Nestartuje</v>
      </c>
      <c r="E286" s="204" t="str">
        <f>přihlášky!C9</f>
        <v>ÚO Písek</v>
      </c>
      <c r="F286" s="276"/>
    </row>
    <row r="287" spans="1:6" x14ac:dyDescent="0.3">
      <c r="A287" s="357"/>
      <c r="B287" s="268">
        <v>3</v>
      </c>
      <c r="C287" s="217">
        <v>53</v>
      </c>
      <c r="D287" s="157" t="str">
        <f>IF(přihlášky!$F$63="X",přihlášky!$E$63,přihlášky!$H$63)</f>
        <v>Völfel David</v>
      </c>
      <c r="E287" s="207" t="str">
        <f>přihlášky!C10</f>
        <v>ÚO České Budějovice</v>
      </c>
      <c r="F287" s="194"/>
    </row>
    <row r="288" spans="1:6" ht="16.2" thickBot="1" x14ac:dyDescent="0.35">
      <c r="A288" s="357"/>
      <c r="B288" s="270">
        <v>1</v>
      </c>
      <c r="C288" s="197">
        <v>54</v>
      </c>
      <c r="D288" s="198" t="str">
        <f>IF(přihlášky!$F$76="X",přihlášky!$E$76,přihlášky!$H$76)</f>
        <v>Pospíšil Michael (věž jednotlivci)</v>
      </c>
      <c r="E288" s="201" t="str">
        <f>přihlášky!C11</f>
        <v>ÚO Strakonice</v>
      </c>
      <c r="F288" s="273"/>
    </row>
    <row r="289" spans="1:6" x14ac:dyDescent="0.3">
      <c r="A289" s="356">
        <v>19</v>
      </c>
      <c r="B289" s="272">
        <v>2</v>
      </c>
      <c r="C289" s="122">
        <v>55</v>
      </c>
      <c r="D289" s="120" t="str">
        <f>IF(přihlášky!$F$89="X",přihlášky!$E$89,přihlášky!$H$89)</f>
        <v>Janů František</v>
      </c>
      <c r="E289" s="99" t="str">
        <f>přihlášky!C12</f>
        <v>ÚO Jindřichův Hradec</v>
      </c>
      <c r="F289" s="266"/>
    </row>
    <row r="290" spans="1:6" x14ac:dyDescent="0.3">
      <c r="A290" s="357"/>
      <c r="B290" s="268">
        <v>3</v>
      </c>
      <c r="C290" s="217">
        <v>56</v>
      </c>
      <c r="D290" s="157" t="str">
        <f>IF(přihlášky!$F$102="X",přihlášky!$E$102,přihlášky!$H$102)</f>
        <v>Jiráň Marek</v>
      </c>
      <c r="E290" s="207" t="str">
        <f>přihlášky!C13</f>
        <v>ÚO Prachatice</v>
      </c>
      <c r="F290" s="194"/>
    </row>
    <row r="291" spans="1:6" ht="16.2" thickBot="1" x14ac:dyDescent="0.35">
      <c r="A291" s="358"/>
      <c r="B291" s="269">
        <v>1</v>
      </c>
      <c r="C291" s="21">
        <v>57</v>
      </c>
      <c r="D291" s="66" t="str">
        <f>IF(přihlášky!$F$25="X",přihlášky!$E$25,přihlášky!$H$25)</f>
        <v>Marek Jakub (jednotlivci)</v>
      </c>
      <c r="E291" s="100" t="str">
        <f>přihlášky!C7</f>
        <v>ÚO Český Krumlov</v>
      </c>
      <c r="F291" s="267"/>
    </row>
    <row r="292" spans="1:6" x14ac:dyDescent="0.3">
      <c r="A292" s="357">
        <v>20</v>
      </c>
      <c r="B292" s="275">
        <v>2</v>
      </c>
      <c r="C292" s="199">
        <v>58</v>
      </c>
      <c r="D292" s="202" t="str">
        <f>IF(přihlášky!$F$38="X",přihlášky!$E$38,přihlášky!$H$38)</f>
        <v>Baránek Václav (100m jednotlivci)</v>
      </c>
      <c r="E292" s="204" t="str">
        <f>přihlášky!C8</f>
        <v>ÚO Tábor</v>
      </c>
      <c r="F292" s="276"/>
    </row>
    <row r="293" spans="1:6" x14ac:dyDescent="0.25">
      <c r="A293" s="357"/>
      <c r="B293" s="268">
        <v>3</v>
      </c>
      <c r="C293" s="205">
        <v>59</v>
      </c>
      <c r="D293" s="157" t="str">
        <f>IF(přihlášky!$F$51="X",přihlášky!$E$51,přihlášky!$H$51)</f>
        <v>Nestartuje</v>
      </c>
      <c r="E293" s="207" t="str">
        <f>přihlášky!C9</f>
        <v>ÚO Písek</v>
      </c>
      <c r="F293" s="194"/>
    </row>
    <row r="294" spans="1:6" ht="16.2" thickBot="1" x14ac:dyDescent="0.3">
      <c r="A294" s="357"/>
      <c r="B294" s="270">
        <v>1</v>
      </c>
      <c r="C294" s="119">
        <v>60</v>
      </c>
      <c r="D294" s="198" t="str">
        <f>IF(přihlášky!$F$64="X",přihlášky!$E$64,přihlášky!$H$64)</f>
        <v>Nestartuje</v>
      </c>
      <c r="E294" s="201" t="str">
        <f>přihlášky!C10</f>
        <v>ÚO České Budějovice</v>
      </c>
      <c r="F294" s="273"/>
    </row>
    <row r="295" spans="1:6" x14ac:dyDescent="0.25">
      <c r="A295" s="356">
        <v>21</v>
      </c>
      <c r="B295" s="272">
        <v>2</v>
      </c>
      <c r="C295" s="67">
        <v>61</v>
      </c>
      <c r="D295" s="143" t="str">
        <f>IF(přihlášky!$F$77="X",přihlášky!$E$77,přihlášky!$H$77)</f>
        <v>Suchopár Jiří</v>
      </c>
      <c r="E295" s="99" t="str">
        <f>přihlášky!C11</f>
        <v>ÚO Strakonice</v>
      </c>
      <c r="F295" s="266"/>
    </row>
    <row r="296" spans="1:6" x14ac:dyDescent="0.25">
      <c r="A296" s="357"/>
      <c r="B296" s="268">
        <v>3</v>
      </c>
      <c r="C296" s="205">
        <v>62</v>
      </c>
      <c r="D296" s="157" t="str">
        <f>IF(přihlášky!$F$90="X",přihlášky!$E$90,přihlášky!$H$90)</f>
        <v>Holý Patrik (věž jednotlivci)</v>
      </c>
      <c r="E296" s="207" t="str">
        <f>přihlášky!C12</f>
        <v>ÚO Jindřichův Hradec</v>
      </c>
      <c r="F296" s="194"/>
    </row>
    <row r="297" spans="1:6" ht="16.2" thickBot="1" x14ac:dyDescent="0.3">
      <c r="A297" s="358"/>
      <c r="B297" s="269">
        <v>1</v>
      </c>
      <c r="C297" s="68">
        <v>63</v>
      </c>
      <c r="D297" s="66" t="str">
        <f>IF(přihlášky!$F$103="X",přihlášky!$E$103,přihlášky!$H$103)</f>
        <v>Nestartuje</v>
      </c>
      <c r="E297" s="100" t="str">
        <f>přihlášky!C13</f>
        <v>ÚO Prachatice</v>
      </c>
      <c r="F297" s="267"/>
    </row>
    <row r="298" spans="1:6" x14ac:dyDescent="0.3">
      <c r="A298" s="357">
        <v>22</v>
      </c>
      <c r="B298" s="275">
        <v>2</v>
      </c>
      <c r="C298" s="199">
        <v>64</v>
      </c>
      <c r="D298" s="202" t="str">
        <f>IF(přihlášky!$F$26="X",přihlášky!$E$26,přihlášky!$H$26)</f>
        <v>Nestartuje</v>
      </c>
      <c r="E298" s="204" t="s">
        <v>46</v>
      </c>
      <c r="F298" s="276"/>
    </row>
    <row r="299" spans="1:6" x14ac:dyDescent="0.3">
      <c r="A299" s="357"/>
      <c r="B299" s="268">
        <v>3</v>
      </c>
      <c r="C299" s="217">
        <v>65</v>
      </c>
      <c r="D299" s="157" t="str">
        <f>IF(přihlášky!$F$39="X",přihlášky!$E$39,přihlášky!$H$39)</f>
        <v>Nestartuje</v>
      </c>
      <c r="E299" s="207" t="str">
        <f>přihlášky!C8</f>
        <v>ÚO Tábor</v>
      </c>
      <c r="F299" s="194"/>
    </row>
    <row r="300" spans="1:6" ht="16.2" thickBot="1" x14ac:dyDescent="0.35">
      <c r="A300" s="358"/>
      <c r="B300" s="270">
        <v>1</v>
      </c>
      <c r="C300" s="197">
        <v>66</v>
      </c>
      <c r="D300" s="198" t="str">
        <f>IF(přihlášky!$F$52="X",přihlášky!$E$52,přihlášky!$H$52)</f>
        <v>Nestartuje</v>
      </c>
      <c r="E300" s="201" t="str">
        <f>přihlášky!C9</f>
        <v>ÚO Písek</v>
      </c>
      <c r="F300" s="273"/>
    </row>
    <row r="301" spans="1:6" x14ac:dyDescent="0.3">
      <c r="A301" s="356">
        <v>23</v>
      </c>
      <c r="B301" s="272">
        <v>2</v>
      </c>
      <c r="C301" s="122">
        <v>67</v>
      </c>
      <c r="D301" s="120" t="str">
        <f>IF(přihlášky!$F$65="X",přihlášky!$E$65,přihlášky!$H$65)</f>
        <v>Nestartuje</v>
      </c>
      <c r="E301" s="99" t="str">
        <f>přihlášky!C10</f>
        <v>ÚO České Budějovice</v>
      </c>
      <c r="F301" s="266"/>
    </row>
    <row r="302" spans="1:6" x14ac:dyDescent="0.3">
      <c r="A302" s="357"/>
      <c r="B302" s="268">
        <v>3</v>
      </c>
      <c r="C302" s="217">
        <v>68</v>
      </c>
      <c r="D302" s="157" t="str">
        <f>IF(přihlášky!$F$78="X",přihlášky!$E$78,přihlášky!$H$78)</f>
        <v>Černovský Michal</v>
      </c>
      <c r="E302" s="207" t="str">
        <f>přihlášky!C11</f>
        <v>ÚO Strakonice</v>
      </c>
      <c r="F302" s="194"/>
    </row>
    <row r="303" spans="1:6" ht="16.2" thickBot="1" x14ac:dyDescent="0.35">
      <c r="A303" s="358"/>
      <c r="B303" s="269">
        <v>1</v>
      </c>
      <c r="C303" s="21">
        <v>69</v>
      </c>
      <c r="D303" s="66" t="str">
        <f>IF(přihlášky!$F$91="X",přihlášky!$E$91,přihlášky!$H$91)</f>
        <v>Nestartuje</v>
      </c>
      <c r="E303" s="100" t="str">
        <f>přihlášky!C12</f>
        <v>ÚO Jindřichův Hradec</v>
      </c>
      <c r="F303" s="267"/>
    </row>
    <row r="304" spans="1:6" ht="16.2" thickBot="1" x14ac:dyDescent="0.35">
      <c r="A304" s="265">
        <v>24</v>
      </c>
      <c r="B304" s="271">
        <v>2</v>
      </c>
      <c r="C304" s="216">
        <v>70</v>
      </c>
      <c r="D304" s="211" t="str">
        <f>IF(přihlášky!$F$104="X",přihlášky!$E$104,přihlášky!$H$104)</f>
        <v>Stuchel Miroslav</v>
      </c>
      <c r="E304" s="212" t="str">
        <f>přihlášky!C13</f>
        <v>ÚO Prachatice</v>
      </c>
      <c r="F304" s="274"/>
    </row>
    <row r="305" spans="2:2" x14ac:dyDescent="0.3">
      <c r="B305" s="22"/>
    </row>
    <row r="306" spans="2:2" x14ac:dyDescent="0.3">
      <c r="B306" s="22"/>
    </row>
    <row r="307" spans="2:2" x14ac:dyDescent="0.3">
      <c r="B307" s="22"/>
    </row>
  </sheetData>
  <mergeCells count="144">
    <mergeCell ref="A283:A285"/>
    <mergeCell ref="A286:A288"/>
    <mergeCell ref="A289:A291"/>
    <mergeCell ref="A292:A294"/>
    <mergeCell ref="A295:A297"/>
    <mergeCell ref="A298:A300"/>
    <mergeCell ref="A301:A303"/>
    <mergeCell ref="A268:E269"/>
    <mergeCell ref="A259:A261"/>
    <mergeCell ref="A262:A264"/>
    <mergeCell ref="A265:A267"/>
    <mergeCell ref="A271:A273"/>
    <mergeCell ref="A274:A276"/>
    <mergeCell ref="A277:A279"/>
    <mergeCell ref="A280:A282"/>
    <mergeCell ref="A235:A237"/>
    <mergeCell ref="A238:A240"/>
    <mergeCell ref="A241:A243"/>
    <mergeCell ref="A244:A246"/>
    <mergeCell ref="A247:A249"/>
    <mergeCell ref="A250:A252"/>
    <mergeCell ref="A253:A255"/>
    <mergeCell ref="A256:A258"/>
    <mergeCell ref="A229:E230"/>
    <mergeCell ref="A210:A212"/>
    <mergeCell ref="A213:A215"/>
    <mergeCell ref="A216:A218"/>
    <mergeCell ref="A219:A221"/>
    <mergeCell ref="A222:A224"/>
    <mergeCell ref="A225:A227"/>
    <mergeCell ref="A232:A234"/>
    <mergeCell ref="A186:A188"/>
    <mergeCell ref="A189:A191"/>
    <mergeCell ref="A195:A197"/>
    <mergeCell ref="A198:A200"/>
    <mergeCell ref="A201:A203"/>
    <mergeCell ref="A204:A206"/>
    <mergeCell ref="A207:A209"/>
    <mergeCell ref="A162:A164"/>
    <mergeCell ref="A165:A167"/>
    <mergeCell ref="A168:A170"/>
    <mergeCell ref="A171:A173"/>
    <mergeCell ref="A174:A176"/>
    <mergeCell ref="A177:A179"/>
    <mergeCell ref="A180:A182"/>
    <mergeCell ref="A183:A185"/>
    <mergeCell ref="A149:A150"/>
    <mergeCell ref="A151:A152"/>
    <mergeCell ref="A137:A138"/>
    <mergeCell ref="A139:A140"/>
    <mergeCell ref="A141:A142"/>
    <mergeCell ref="A143:A144"/>
    <mergeCell ref="A145:A146"/>
    <mergeCell ref="A147:A148"/>
    <mergeCell ref="A156:A158"/>
    <mergeCell ref="A159:A161"/>
    <mergeCell ref="A125:A126"/>
    <mergeCell ref="A127:A128"/>
    <mergeCell ref="A129:A130"/>
    <mergeCell ref="A131:A132"/>
    <mergeCell ref="A133:A134"/>
    <mergeCell ref="A135:A136"/>
    <mergeCell ref="A112:A113"/>
    <mergeCell ref="A114:A115"/>
    <mergeCell ref="A119:A120"/>
    <mergeCell ref="A121:A122"/>
    <mergeCell ref="A123:A124"/>
    <mergeCell ref="A100:A101"/>
    <mergeCell ref="A102:A103"/>
    <mergeCell ref="A104:A105"/>
    <mergeCell ref="A106:A107"/>
    <mergeCell ref="A108:A109"/>
    <mergeCell ref="A110:A111"/>
    <mergeCell ref="A88:A89"/>
    <mergeCell ref="A90:A91"/>
    <mergeCell ref="A92:A93"/>
    <mergeCell ref="A94:A95"/>
    <mergeCell ref="A96:A97"/>
    <mergeCell ref="A98:A99"/>
    <mergeCell ref="A75:A76"/>
    <mergeCell ref="A80:A81"/>
    <mergeCell ref="A82:A83"/>
    <mergeCell ref="A84:A85"/>
    <mergeCell ref="A86:A87"/>
    <mergeCell ref="A63:A64"/>
    <mergeCell ref="A65:A66"/>
    <mergeCell ref="A67:A68"/>
    <mergeCell ref="A69:A70"/>
    <mergeCell ref="A71:A72"/>
    <mergeCell ref="A73:A74"/>
    <mergeCell ref="A57:A58"/>
    <mergeCell ref="G57:G58"/>
    <mergeCell ref="A59:A60"/>
    <mergeCell ref="G59:G60"/>
    <mergeCell ref="A61:A62"/>
    <mergeCell ref="G61:G62"/>
    <mergeCell ref="A49:A50"/>
    <mergeCell ref="G49:G50"/>
    <mergeCell ref="A51:A52"/>
    <mergeCell ref="A53:A54"/>
    <mergeCell ref="A55:A56"/>
    <mergeCell ref="G55:G56"/>
    <mergeCell ref="A43:A44"/>
    <mergeCell ref="G43:G44"/>
    <mergeCell ref="A45:A46"/>
    <mergeCell ref="G45:G46"/>
    <mergeCell ref="A47:A48"/>
    <mergeCell ref="G47:G48"/>
    <mergeCell ref="G13:K14"/>
    <mergeCell ref="A14:A15"/>
    <mergeCell ref="A32:A33"/>
    <mergeCell ref="A34:A35"/>
    <mergeCell ref="A36:A37"/>
    <mergeCell ref="A38:A39"/>
    <mergeCell ref="A22:A23"/>
    <mergeCell ref="G22:G23"/>
    <mergeCell ref="A24:A25"/>
    <mergeCell ref="A26:A27"/>
    <mergeCell ref="A28:A29"/>
    <mergeCell ref="A30:A31"/>
    <mergeCell ref="I40:K41"/>
    <mergeCell ref="I52:K53"/>
    <mergeCell ref="A1:F2"/>
    <mergeCell ref="A40:F41"/>
    <mergeCell ref="A77:F78"/>
    <mergeCell ref="A116:F117"/>
    <mergeCell ref="A153:F154"/>
    <mergeCell ref="A192:F193"/>
    <mergeCell ref="G1:K2"/>
    <mergeCell ref="A4:A5"/>
    <mergeCell ref="G4:G5"/>
    <mergeCell ref="A6:A7"/>
    <mergeCell ref="G6:G7"/>
    <mergeCell ref="A16:A17"/>
    <mergeCell ref="G16:G17"/>
    <mergeCell ref="A18:A19"/>
    <mergeCell ref="G18:G19"/>
    <mergeCell ref="A20:A21"/>
    <mergeCell ref="G20:G21"/>
    <mergeCell ref="A8:A9"/>
    <mergeCell ref="G8:G9"/>
    <mergeCell ref="A10:A11"/>
    <mergeCell ref="G10:G11"/>
    <mergeCell ref="A12:A13"/>
  </mergeCells>
  <printOptions horizontalCentered="1" verticalCentered="1"/>
  <pageMargins left="0.23622047244094491" right="0.23622047244094491" top="0.74803149606299213" bottom="0.74803149606299213" header="0.31496062992125984" footer="0.31496062992125984"/>
  <pageSetup paperSize="9" scale="104" orientation="portrait" r:id="rId1"/>
  <rowBreaks count="7" manualBreakCount="7">
    <brk id="39" max="16383" man="1"/>
    <brk id="76" max="16383" man="1"/>
    <brk id="115" max="16383" man="1"/>
    <brk id="152" max="16383" man="1"/>
    <brk id="191" max="16383" man="1"/>
    <brk id="228" max="16383" man="1"/>
    <brk id="267"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štafeta</vt:lpstr>
      <vt:lpstr>útok</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Kovařík Petr</cp:lastModifiedBy>
  <cp:lastPrinted>2022-06-17T14:58:52Z</cp:lastPrinted>
  <dcterms:created xsi:type="dcterms:W3CDTF">2008-06-06T07:26:10Z</dcterms:created>
  <dcterms:modified xsi:type="dcterms:W3CDTF">2022-06-17T15:05:03Z</dcterms:modified>
</cp:coreProperties>
</file>