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0730" windowHeight="10080" firstSheet="6" activeTab="10"/>
  </bookViews>
  <sheets>
    <sheet name="100m HZS" sheetId="1" r:id="rId1"/>
    <sheet name="100m SDH M" sheetId="2" r:id="rId2"/>
    <sheet name="100m SDH Ž" sheetId="3" r:id="rId3"/>
    <sheet name="věž HZS" sheetId="5" r:id="rId4"/>
    <sheet name="dvojboj HZS" sheetId="9" r:id="rId5"/>
    <sheet name="štafeta HZS" sheetId="10" r:id="rId6"/>
    <sheet name="štafeta SHD" sheetId="4" r:id="rId7"/>
    <sheet name="útok HZS" sheetId="14" r:id="rId8"/>
    <sheet name="útok SDH M" sheetId="15" r:id="rId9"/>
    <sheet name="útok SDH Ž" sheetId="16" r:id="rId10"/>
    <sheet name="celkem HZS" sheetId="13" r:id="rId11"/>
    <sheet name="celkem SDH M" sheetId="17" r:id="rId12"/>
    <sheet name="celkem SDH Ž" sheetId="12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0" hidden="1">'100m HZS'!$B$5:$J$115</definedName>
    <definedName name="_xlnm._FilterDatabase" localSheetId="1" hidden="1">'100m SDH M'!$B$5:$J$77</definedName>
    <definedName name="_xlnm._FilterDatabase" localSheetId="2" hidden="1">'100m SDH Ž'!$B$5:$J$85</definedName>
    <definedName name="_xlnm._FilterDatabase" localSheetId="4" hidden="1">'dvojboj HZS'!$B$5:$J$115</definedName>
    <definedName name="_xlnm._FilterDatabase" localSheetId="5" hidden="1">'štafeta HZS'!$A$5:$G$27</definedName>
    <definedName name="_xlnm._FilterDatabase" localSheetId="6" hidden="1">'štafeta SHD'!$A$28:$H$48</definedName>
    <definedName name="_xlnm._FilterDatabase" localSheetId="3" hidden="1">'věž HZS'!$A$5:$J$115</definedName>
  </definedNames>
  <calcPr calcId="145621"/>
</workbook>
</file>

<file path=xl/calcChain.xml><?xml version="1.0" encoding="utf-8"?>
<calcChain xmlns="http://schemas.openxmlformats.org/spreadsheetml/2006/main">
  <c r="D8" i="17" l="1"/>
  <c r="E8" i="17"/>
  <c r="L8" i="17" s="1"/>
  <c r="N8" i="17" s="1"/>
  <c r="H8" i="17"/>
  <c r="I8" i="17"/>
  <c r="J8" i="17"/>
  <c r="K8" i="17"/>
  <c r="D9" i="17"/>
  <c r="E9" i="17"/>
  <c r="H9" i="17"/>
  <c r="I9" i="17"/>
  <c r="J9" i="17"/>
  <c r="K9" i="17"/>
  <c r="L9" i="17"/>
  <c r="N9" i="17" s="1"/>
  <c r="D10" i="17"/>
  <c r="E10" i="17"/>
  <c r="L10" i="17" s="1"/>
  <c r="N10" i="17" s="1"/>
  <c r="H10" i="17"/>
  <c r="I10" i="17"/>
  <c r="J10" i="17"/>
  <c r="K10" i="17"/>
  <c r="D11" i="17"/>
  <c r="E11" i="17"/>
  <c r="H11" i="17"/>
  <c r="I11" i="17"/>
  <c r="J11" i="17"/>
  <c r="K11" i="17"/>
  <c r="L11" i="17"/>
  <c r="N11" i="17" s="1"/>
  <c r="D12" i="17"/>
  <c r="E12" i="17"/>
  <c r="L12" i="17" s="1"/>
  <c r="N12" i="17" s="1"/>
  <c r="A12" i="17" s="1"/>
  <c r="H12" i="17"/>
  <c r="I12" i="17"/>
  <c r="J12" i="17"/>
  <c r="K12" i="17"/>
  <c r="D13" i="17"/>
  <c r="E13" i="17"/>
  <c r="H13" i="17"/>
  <c r="I13" i="17"/>
  <c r="J13" i="17"/>
  <c r="K13" i="17"/>
  <c r="L13" i="17"/>
  <c r="N13" i="17" s="1"/>
  <c r="A13" i="17" s="1"/>
  <c r="D16" i="17"/>
  <c r="E16" i="17"/>
  <c r="L16" i="17" s="1"/>
  <c r="N16" i="17" s="1"/>
  <c r="H16" i="17"/>
  <c r="I16" i="17"/>
  <c r="J16" i="17"/>
  <c r="K16" i="17"/>
  <c r="D17" i="17"/>
  <c r="E17" i="17"/>
  <c r="H17" i="17"/>
  <c r="I17" i="17"/>
  <c r="J17" i="17"/>
  <c r="K17" i="17"/>
  <c r="L17" i="17"/>
  <c r="N17" i="17" s="1"/>
  <c r="D18" i="17"/>
  <c r="E18" i="17"/>
  <c r="L18" i="17" s="1"/>
  <c r="N18" i="17" s="1"/>
  <c r="A18" i="17" s="1"/>
  <c r="H18" i="17"/>
  <c r="I18" i="17"/>
  <c r="J18" i="17"/>
  <c r="K18" i="17"/>
  <c r="D19" i="17"/>
  <c r="E19" i="17"/>
  <c r="H19" i="17"/>
  <c r="I19" i="17"/>
  <c r="J19" i="17"/>
  <c r="K19" i="17"/>
  <c r="L19" i="17"/>
  <c r="N19" i="17" s="1"/>
  <c r="A19" i="17" s="1"/>
  <c r="A17" i="17" l="1"/>
  <c r="A11" i="17"/>
  <c r="A8" i="17"/>
  <c r="A16" i="17"/>
  <c r="A10" i="17"/>
  <c r="A9" i="17"/>
  <c r="C7" i="16"/>
  <c r="I7" i="16"/>
  <c r="J7" i="16"/>
  <c r="L7" i="16"/>
  <c r="M7" i="16"/>
  <c r="N7" i="16" s="1"/>
  <c r="C8" i="16"/>
  <c r="F8" i="16"/>
  <c r="L8" i="16" s="1"/>
  <c r="N8" i="16" s="1"/>
  <c r="I8" i="16"/>
  <c r="J8" i="16"/>
  <c r="M8" i="16"/>
  <c r="C9" i="16"/>
  <c r="F9" i="16"/>
  <c r="I9" i="16"/>
  <c r="J9" i="16" s="1"/>
  <c r="L9" i="16"/>
  <c r="M9" i="16"/>
  <c r="N9" i="16" s="1"/>
  <c r="C10" i="16"/>
  <c r="F10" i="16"/>
  <c r="I10" i="16"/>
  <c r="J10" i="16" s="1"/>
  <c r="L10" i="16"/>
  <c r="C11" i="16"/>
  <c r="F11" i="16"/>
  <c r="I11" i="16"/>
  <c r="J11" i="16" s="1"/>
  <c r="L11" i="16"/>
  <c r="C12" i="16"/>
  <c r="I12" i="16"/>
  <c r="J12" i="16"/>
  <c r="L12" i="16"/>
  <c r="M12" i="16"/>
  <c r="N12" i="16" s="1"/>
  <c r="C15" i="16"/>
  <c r="F15" i="16"/>
  <c r="I15" i="16"/>
  <c r="J15" i="16" s="1"/>
  <c r="L15" i="16"/>
  <c r="M15" i="16"/>
  <c r="N15" i="16"/>
  <c r="C16" i="16"/>
  <c r="F16" i="16"/>
  <c r="I16" i="16"/>
  <c r="J16" i="16" s="1"/>
  <c r="L16" i="16"/>
  <c r="C17" i="16"/>
  <c r="I17" i="16"/>
  <c r="J17" i="16"/>
  <c r="L17" i="16"/>
  <c r="M17" i="16"/>
  <c r="N17" i="16" s="1"/>
  <c r="C18" i="16"/>
  <c r="I18" i="16"/>
  <c r="J18" i="16" s="1"/>
  <c r="M11" i="16" l="1"/>
  <c r="N11" i="16" s="1"/>
  <c r="A11" i="16" s="1"/>
  <c r="M10" i="16"/>
  <c r="N10" i="16" s="1"/>
  <c r="A9" i="16" s="1"/>
  <c r="L18" i="16"/>
  <c r="N18" i="16" s="1"/>
  <c r="A18" i="16" s="1"/>
  <c r="M18" i="16"/>
  <c r="M16" i="16"/>
  <c r="N16" i="16" s="1"/>
  <c r="A16" i="16" s="1"/>
  <c r="F7" i="15"/>
  <c r="I7" i="15"/>
  <c r="J7" i="15"/>
  <c r="L7" i="15"/>
  <c r="M7" i="15"/>
  <c r="N7" i="15"/>
  <c r="F8" i="15"/>
  <c r="I8" i="15"/>
  <c r="J8" i="15" s="1"/>
  <c r="L8" i="15"/>
  <c r="M8" i="15"/>
  <c r="N8" i="15" s="1"/>
  <c r="F9" i="15"/>
  <c r="I9" i="15"/>
  <c r="J9" i="15" s="1"/>
  <c r="L9" i="15"/>
  <c r="M9" i="15"/>
  <c r="N9" i="15"/>
  <c r="F10" i="15"/>
  <c r="L10" i="15" s="1"/>
  <c r="N10" i="15" s="1"/>
  <c r="I10" i="15"/>
  <c r="J10" i="15"/>
  <c r="M10" i="15"/>
  <c r="F11" i="15"/>
  <c r="I11" i="15"/>
  <c r="J11" i="15" s="1"/>
  <c r="L11" i="15"/>
  <c r="F12" i="15"/>
  <c r="L12" i="15" s="1"/>
  <c r="N12" i="15" s="1"/>
  <c r="I12" i="15"/>
  <c r="J12" i="15"/>
  <c r="M12" i="15"/>
  <c r="F15" i="15"/>
  <c r="L15" i="15" s="1"/>
  <c r="N15" i="15" s="1"/>
  <c r="I15" i="15"/>
  <c r="J15" i="15"/>
  <c r="M15" i="15"/>
  <c r="F16" i="15"/>
  <c r="I16" i="15"/>
  <c r="J16" i="15" s="1"/>
  <c r="L16" i="15"/>
  <c r="I17" i="15"/>
  <c r="J17" i="15" s="1"/>
  <c r="L17" i="15"/>
  <c r="I18" i="15"/>
  <c r="J18" i="15" s="1"/>
  <c r="L18" i="15"/>
  <c r="A8" i="16" l="1"/>
  <c r="A15" i="16"/>
  <c r="A17" i="16"/>
  <c r="A10" i="16"/>
  <c r="A12" i="16"/>
  <c r="A7" i="16"/>
  <c r="M11" i="15"/>
  <c r="N11" i="15" s="1"/>
  <c r="A10" i="15" s="1"/>
  <c r="M18" i="15"/>
  <c r="N18" i="15" s="1"/>
  <c r="M17" i="15"/>
  <c r="N17" i="15" s="1"/>
  <c r="A17" i="15" s="1"/>
  <c r="M16" i="15"/>
  <c r="N16" i="15" s="1"/>
  <c r="F7" i="14"/>
  <c r="I7" i="14"/>
  <c r="J7" i="14" s="1"/>
  <c r="L7" i="14"/>
  <c r="F8" i="14"/>
  <c r="L8" i="14" s="1"/>
  <c r="N8" i="14" s="1"/>
  <c r="I8" i="14"/>
  <c r="J8" i="14"/>
  <c r="M8" i="14"/>
  <c r="F9" i="14"/>
  <c r="I9" i="14"/>
  <c r="J9" i="14" s="1"/>
  <c r="L9" i="14"/>
  <c r="F10" i="14"/>
  <c r="L10" i="14" s="1"/>
  <c r="I10" i="14"/>
  <c r="F11" i="14"/>
  <c r="I11" i="14"/>
  <c r="J11" i="14" s="1"/>
  <c r="F12" i="14"/>
  <c r="L12" i="14" s="1"/>
  <c r="I12" i="14"/>
  <c r="F15" i="14"/>
  <c r="I15" i="14"/>
  <c r="J15" i="14" s="1"/>
  <c r="L15" i="14"/>
  <c r="F16" i="14"/>
  <c r="L16" i="14" s="1"/>
  <c r="N16" i="14" s="1"/>
  <c r="I16" i="14"/>
  <c r="M16" i="14"/>
  <c r="F17" i="14"/>
  <c r="I17" i="14"/>
  <c r="J17" i="14" s="1"/>
  <c r="F18" i="14"/>
  <c r="L18" i="14" s="1"/>
  <c r="I18" i="14"/>
  <c r="F19" i="14"/>
  <c r="I19" i="14"/>
  <c r="J19" i="14" s="1"/>
  <c r="A11" i="15" l="1"/>
  <c r="A15" i="15"/>
  <c r="A9" i="15"/>
  <c r="A16" i="15"/>
  <c r="A18" i="15"/>
  <c r="A7" i="15"/>
  <c r="A12" i="15"/>
  <c r="A8" i="15"/>
  <c r="N18" i="14"/>
  <c r="N12" i="14"/>
  <c r="L19" i="14"/>
  <c r="M18" i="14"/>
  <c r="J18" i="14"/>
  <c r="L17" i="14"/>
  <c r="J16" i="14"/>
  <c r="M12" i="14"/>
  <c r="J12" i="14"/>
  <c r="L11" i="14"/>
  <c r="M10" i="14"/>
  <c r="N10" i="14" s="1"/>
  <c r="J10" i="14"/>
  <c r="M19" i="14"/>
  <c r="M17" i="14"/>
  <c r="M15" i="14"/>
  <c r="N15" i="14" s="1"/>
  <c r="M11" i="14"/>
  <c r="M9" i="14"/>
  <c r="N9" i="14" s="1"/>
  <c r="M7" i="14"/>
  <c r="N7" i="14" s="1"/>
  <c r="F11" i="1"/>
  <c r="D8" i="13"/>
  <c r="E8" i="13"/>
  <c r="L8" i="13" s="1"/>
  <c r="N8" i="13" s="1"/>
  <c r="F8" i="13"/>
  <c r="G8" i="13"/>
  <c r="H8" i="13"/>
  <c r="I8" i="13"/>
  <c r="J8" i="13"/>
  <c r="K8" i="13"/>
  <c r="D9" i="13"/>
  <c r="E9" i="13"/>
  <c r="F9" i="13"/>
  <c r="G9" i="13"/>
  <c r="H9" i="13"/>
  <c r="I9" i="13"/>
  <c r="J9" i="13"/>
  <c r="K9" i="13"/>
  <c r="L9" i="13"/>
  <c r="N9" i="13" s="1"/>
  <c r="D10" i="13"/>
  <c r="E10" i="13"/>
  <c r="L10" i="13" s="1"/>
  <c r="N10" i="13" s="1"/>
  <c r="F10" i="13"/>
  <c r="G10" i="13"/>
  <c r="H10" i="13"/>
  <c r="I10" i="13"/>
  <c r="J10" i="13"/>
  <c r="K10" i="13"/>
  <c r="D11" i="13"/>
  <c r="E11" i="13"/>
  <c r="F11" i="13"/>
  <c r="G11" i="13"/>
  <c r="H11" i="13"/>
  <c r="I11" i="13"/>
  <c r="J11" i="13"/>
  <c r="K11" i="13"/>
  <c r="L11" i="13"/>
  <c r="N11" i="13" s="1"/>
  <c r="D12" i="13"/>
  <c r="E12" i="13"/>
  <c r="L12" i="13" s="1"/>
  <c r="N12" i="13" s="1"/>
  <c r="F12" i="13"/>
  <c r="G12" i="13"/>
  <c r="H12" i="13"/>
  <c r="I12" i="13"/>
  <c r="J12" i="13"/>
  <c r="K12" i="13"/>
  <c r="D13" i="13"/>
  <c r="E13" i="13"/>
  <c r="F13" i="13"/>
  <c r="G13" i="13"/>
  <c r="H13" i="13"/>
  <c r="I13" i="13"/>
  <c r="J13" i="13"/>
  <c r="K13" i="13"/>
  <c r="L13" i="13"/>
  <c r="N13" i="13" s="1"/>
  <c r="A13" i="13" s="1"/>
  <c r="D16" i="13"/>
  <c r="E16" i="13"/>
  <c r="L16" i="13" s="1"/>
  <c r="N16" i="13" s="1"/>
  <c r="F16" i="13"/>
  <c r="G16" i="13"/>
  <c r="H16" i="13"/>
  <c r="I16" i="13"/>
  <c r="J16" i="13"/>
  <c r="K16" i="13"/>
  <c r="D17" i="13"/>
  <c r="E17" i="13"/>
  <c r="F17" i="13"/>
  <c r="G17" i="13"/>
  <c r="H17" i="13"/>
  <c r="I17" i="13"/>
  <c r="J17" i="13"/>
  <c r="K17" i="13"/>
  <c r="L17" i="13"/>
  <c r="N17" i="13" s="1"/>
  <c r="D18" i="13"/>
  <c r="E18" i="13"/>
  <c r="L18" i="13" s="1"/>
  <c r="N18" i="13" s="1"/>
  <c r="F18" i="13"/>
  <c r="G18" i="13"/>
  <c r="H18" i="13"/>
  <c r="I18" i="13"/>
  <c r="J18" i="13"/>
  <c r="K18" i="13"/>
  <c r="D19" i="13"/>
  <c r="E19" i="13"/>
  <c r="F19" i="13"/>
  <c r="G19" i="13"/>
  <c r="H19" i="13"/>
  <c r="I19" i="13"/>
  <c r="J19" i="13"/>
  <c r="K19" i="13"/>
  <c r="L19" i="13"/>
  <c r="N19" i="13" s="1"/>
  <c r="D20" i="13"/>
  <c r="E20" i="13"/>
  <c r="L20" i="13" s="1"/>
  <c r="N20" i="13" s="1"/>
  <c r="A20" i="13" s="1"/>
  <c r="F20" i="13"/>
  <c r="G20" i="13"/>
  <c r="H20" i="13"/>
  <c r="I20" i="13"/>
  <c r="J20" i="13"/>
  <c r="K20" i="13"/>
  <c r="A12" i="14" l="1"/>
  <c r="A18" i="14"/>
  <c r="N19" i="14"/>
  <c r="A10" i="14"/>
  <c r="N11" i="14"/>
  <c r="A11" i="14" s="1"/>
  <c r="N17" i="14"/>
  <c r="A17" i="14" s="1"/>
  <c r="A19" i="13"/>
  <c r="A16" i="13"/>
  <c r="A10" i="13"/>
  <c r="A9" i="13"/>
  <c r="A18" i="13"/>
  <c r="A17" i="13"/>
  <c r="A12" i="13"/>
  <c r="A11" i="13"/>
  <c r="A8" i="13"/>
  <c r="C8" i="12"/>
  <c r="D8" i="12"/>
  <c r="E8" i="12"/>
  <c r="L8" i="12" s="1"/>
  <c r="N8" i="12" s="1"/>
  <c r="H8" i="12"/>
  <c r="I8" i="12"/>
  <c r="J8" i="12"/>
  <c r="K8" i="12"/>
  <c r="C9" i="12"/>
  <c r="D9" i="12"/>
  <c r="E9" i="12"/>
  <c r="L9" i="12" s="1"/>
  <c r="N9" i="12" s="1"/>
  <c r="H9" i="12"/>
  <c r="I9" i="12"/>
  <c r="J9" i="12"/>
  <c r="K9" i="12"/>
  <c r="C10" i="12"/>
  <c r="D10" i="12"/>
  <c r="E10" i="12"/>
  <c r="L10" i="12" s="1"/>
  <c r="N10" i="12" s="1"/>
  <c r="H10" i="12"/>
  <c r="I10" i="12"/>
  <c r="J10" i="12"/>
  <c r="K10" i="12"/>
  <c r="C11" i="12"/>
  <c r="D11" i="12"/>
  <c r="E11" i="12"/>
  <c r="L11" i="12" s="1"/>
  <c r="N11" i="12" s="1"/>
  <c r="H11" i="12"/>
  <c r="I11" i="12"/>
  <c r="J11" i="12"/>
  <c r="K11" i="12"/>
  <c r="C12" i="12"/>
  <c r="D12" i="12"/>
  <c r="E12" i="12"/>
  <c r="L12" i="12" s="1"/>
  <c r="N12" i="12" s="1"/>
  <c r="H12" i="12"/>
  <c r="I12" i="12"/>
  <c r="J12" i="12"/>
  <c r="K12" i="12"/>
  <c r="C13" i="12"/>
  <c r="D13" i="12"/>
  <c r="E13" i="12"/>
  <c r="L13" i="12" s="1"/>
  <c r="N13" i="12" s="1"/>
  <c r="A13" i="12" s="1"/>
  <c r="H13" i="12"/>
  <c r="I13" i="12"/>
  <c r="J13" i="12"/>
  <c r="K13" i="12"/>
  <c r="C16" i="12"/>
  <c r="D16" i="12"/>
  <c r="E16" i="12"/>
  <c r="L16" i="12" s="1"/>
  <c r="N16" i="12" s="1"/>
  <c r="H16" i="12"/>
  <c r="I16" i="12"/>
  <c r="J16" i="12"/>
  <c r="K16" i="12"/>
  <c r="C17" i="12"/>
  <c r="D17" i="12"/>
  <c r="E17" i="12"/>
  <c r="L17" i="12" s="1"/>
  <c r="N17" i="12" s="1"/>
  <c r="H17" i="12"/>
  <c r="I17" i="12"/>
  <c r="J17" i="12"/>
  <c r="K17" i="12"/>
  <c r="C18" i="12"/>
  <c r="D18" i="12"/>
  <c r="E18" i="12"/>
  <c r="L18" i="12" s="1"/>
  <c r="N18" i="12" s="1"/>
  <c r="H18" i="12"/>
  <c r="I18" i="12"/>
  <c r="J18" i="12"/>
  <c r="K18" i="12"/>
  <c r="C19" i="12"/>
  <c r="D19" i="12"/>
  <c r="E19" i="12"/>
  <c r="L19" i="12" s="1"/>
  <c r="N19" i="12" s="1"/>
  <c r="A19" i="12" s="1"/>
  <c r="H19" i="12"/>
  <c r="I19" i="12"/>
  <c r="J19" i="12"/>
  <c r="K19" i="12"/>
  <c r="A19" i="14" l="1"/>
  <c r="A16" i="14"/>
  <c r="A7" i="14"/>
  <c r="A8" i="14"/>
  <c r="A15" i="14"/>
  <c r="A9" i="14"/>
  <c r="A18" i="12"/>
  <c r="A17" i="12"/>
  <c r="A16" i="12"/>
  <c r="A12" i="12"/>
  <c r="A11" i="12"/>
  <c r="A10" i="12"/>
  <c r="A9" i="12"/>
  <c r="A8" i="12"/>
  <c r="A6" i="10" l="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B6" i="9" l="1"/>
  <c r="C6" i="9"/>
  <c r="D6" i="9"/>
  <c r="E6" i="9"/>
  <c r="F6" i="9"/>
  <c r="G6" i="9"/>
  <c r="H6" i="9"/>
  <c r="I6" i="9"/>
  <c r="J6" i="9"/>
  <c r="B7" i="9"/>
  <c r="C7" i="9"/>
  <c r="D7" i="9"/>
  <c r="E7" i="9"/>
  <c r="F7" i="9"/>
  <c r="G7" i="9"/>
  <c r="H7" i="9"/>
  <c r="I7" i="9"/>
  <c r="J7" i="9"/>
  <c r="B8" i="9"/>
  <c r="C8" i="9"/>
  <c r="D8" i="9"/>
  <c r="E8" i="9"/>
  <c r="F8" i="9"/>
  <c r="G8" i="9"/>
  <c r="H8" i="9"/>
  <c r="I8" i="9"/>
  <c r="J8" i="9"/>
  <c r="B9" i="9"/>
  <c r="C9" i="9"/>
  <c r="D9" i="9"/>
  <c r="E9" i="9"/>
  <c r="F9" i="9"/>
  <c r="G9" i="9"/>
  <c r="H9" i="9"/>
  <c r="I9" i="9"/>
  <c r="J9" i="9"/>
  <c r="B10" i="9"/>
  <c r="C10" i="9"/>
  <c r="D10" i="9"/>
  <c r="E10" i="9"/>
  <c r="F10" i="9"/>
  <c r="G10" i="9"/>
  <c r="H10" i="9"/>
  <c r="I10" i="9"/>
  <c r="J10" i="9"/>
  <c r="B11" i="9"/>
  <c r="C11" i="9"/>
  <c r="D11" i="9"/>
  <c r="E11" i="9"/>
  <c r="F11" i="9"/>
  <c r="G11" i="9"/>
  <c r="H11" i="9"/>
  <c r="I11" i="9"/>
  <c r="J11" i="9"/>
  <c r="B12" i="9"/>
  <c r="C12" i="9"/>
  <c r="D12" i="9"/>
  <c r="E12" i="9"/>
  <c r="F12" i="9"/>
  <c r="G12" i="9"/>
  <c r="H12" i="9"/>
  <c r="I12" i="9"/>
  <c r="J12" i="9"/>
  <c r="B13" i="9"/>
  <c r="C13" i="9"/>
  <c r="D13" i="9"/>
  <c r="E13" i="9"/>
  <c r="F13" i="9"/>
  <c r="G13" i="9"/>
  <c r="H13" i="9"/>
  <c r="I13" i="9"/>
  <c r="J13" i="9"/>
  <c r="B14" i="9"/>
  <c r="C14" i="9"/>
  <c r="D14" i="9"/>
  <c r="E14" i="9"/>
  <c r="F14" i="9"/>
  <c r="G14" i="9"/>
  <c r="H14" i="9"/>
  <c r="I14" i="9"/>
  <c r="J14" i="9"/>
  <c r="B15" i="9"/>
  <c r="C15" i="9"/>
  <c r="D15" i="9"/>
  <c r="E15" i="9"/>
  <c r="F15" i="9"/>
  <c r="G15" i="9"/>
  <c r="H15" i="9"/>
  <c r="I15" i="9"/>
  <c r="J15" i="9"/>
  <c r="B16" i="9"/>
  <c r="C16" i="9"/>
  <c r="D16" i="9"/>
  <c r="E16" i="9"/>
  <c r="F16" i="9"/>
  <c r="G16" i="9"/>
  <c r="H16" i="9"/>
  <c r="I16" i="9"/>
  <c r="J16" i="9"/>
  <c r="B17" i="9"/>
  <c r="C17" i="9"/>
  <c r="D17" i="9"/>
  <c r="E17" i="9"/>
  <c r="F17" i="9"/>
  <c r="G17" i="9"/>
  <c r="H17" i="9"/>
  <c r="I17" i="9"/>
  <c r="J17" i="9"/>
  <c r="B18" i="9"/>
  <c r="C18" i="9"/>
  <c r="D18" i="9"/>
  <c r="E18" i="9"/>
  <c r="F18" i="9"/>
  <c r="G18" i="9"/>
  <c r="H18" i="9"/>
  <c r="I18" i="9"/>
  <c r="J18" i="9"/>
  <c r="B19" i="9"/>
  <c r="C19" i="9"/>
  <c r="D19" i="9"/>
  <c r="E19" i="9"/>
  <c r="F19" i="9"/>
  <c r="G19" i="9"/>
  <c r="H19" i="9"/>
  <c r="I19" i="9"/>
  <c r="J19" i="9"/>
  <c r="B20" i="9"/>
  <c r="C20" i="9"/>
  <c r="D20" i="9"/>
  <c r="E20" i="9"/>
  <c r="F20" i="9"/>
  <c r="G20" i="9"/>
  <c r="H20" i="9"/>
  <c r="I20" i="9"/>
  <c r="J20" i="9"/>
  <c r="B21" i="9"/>
  <c r="C21" i="9"/>
  <c r="D21" i="9"/>
  <c r="E21" i="9"/>
  <c r="F21" i="9"/>
  <c r="G21" i="9"/>
  <c r="H21" i="9"/>
  <c r="I21" i="9"/>
  <c r="J21" i="9"/>
  <c r="B22" i="9"/>
  <c r="C22" i="9"/>
  <c r="D22" i="9"/>
  <c r="E22" i="9"/>
  <c r="F22" i="9"/>
  <c r="G22" i="9"/>
  <c r="H22" i="9"/>
  <c r="I22" i="9"/>
  <c r="J22" i="9"/>
  <c r="B23" i="9"/>
  <c r="C23" i="9"/>
  <c r="D23" i="9"/>
  <c r="E23" i="9"/>
  <c r="F23" i="9"/>
  <c r="G23" i="9"/>
  <c r="H23" i="9"/>
  <c r="I23" i="9"/>
  <c r="J23" i="9"/>
  <c r="B24" i="9"/>
  <c r="C24" i="9"/>
  <c r="D24" i="9"/>
  <c r="E24" i="9"/>
  <c r="F24" i="9"/>
  <c r="G24" i="9"/>
  <c r="H24" i="9"/>
  <c r="I24" i="9"/>
  <c r="J24" i="9"/>
  <c r="B25" i="9"/>
  <c r="C25" i="9"/>
  <c r="D25" i="9"/>
  <c r="E25" i="9"/>
  <c r="F25" i="9"/>
  <c r="G25" i="9"/>
  <c r="H25" i="9"/>
  <c r="I25" i="9"/>
  <c r="J25" i="9"/>
  <c r="B26" i="9"/>
  <c r="C26" i="9"/>
  <c r="D26" i="9"/>
  <c r="E26" i="9"/>
  <c r="F26" i="9"/>
  <c r="G26" i="9"/>
  <c r="H26" i="9"/>
  <c r="I26" i="9"/>
  <c r="J26" i="9"/>
  <c r="B27" i="9"/>
  <c r="C27" i="9"/>
  <c r="D27" i="9"/>
  <c r="E27" i="9"/>
  <c r="F27" i="9"/>
  <c r="G27" i="9"/>
  <c r="H27" i="9"/>
  <c r="I27" i="9"/>
  <c r="J27" i="9"/>
  <c r="B28" i="9"/>
  <c r="C28" i="9"/>
  <c r="D28" i="9"/>
  <c r="E28" i="9"/>
  <c r="F28" i="9"/>
  <c r="G28" i="9"/>
  <c r="H28" i="9"/>
  <c r="I28" i="9"/>
  <c r="J28" i="9"/>
  <c r="B29" i="9"/>
  <c r="C29" i="9"/>
  <c r="D29" i="9"/>
  <c r="E29" i="9"/>
  <c r="F29" i="9"/>
  <c r="G29" i="9"/>
  <c r="H29" i="9"/>
  <c r="I29" i="9"/>
  <c r="J29" i="9"/>
  <c r="B30" i="9"/>
  <c r="C30" i="9"/>
  <c r="D30" i="9"/>
  <c r="E30" i="9"/>
  <c r="F30" i="9"/>
  <c r="G30" i="9"/>
  <c r="H30" i="9"/>
  <c r="I30" i="9"/>
  <c r="J30" i="9"/>
  <c r="B31" i="9"/>
  <c r="C31" i="9"/>
  <c r="D31" i="9"/>
  <c r="E31" i="9"/>
  <c r="F31" i="9"/>
  <c r="G31" i="9"/>
  <c r="H31" i="9"/>
  <c r="I31" i="9"/>
  <c r="J31" i="9"/>
  <c r="B32" i="9"/>
  <c r="C32" i="9"/>
  <c r="D32" i="9"/>
  <c r="E32" i="9"/>
  <c r="F32" i="9"/>
  <c r="G32" i="9"/>
  <c r="H32" i="9"/>
  <c r="I32" i="9"/>
  <c r="J32" i="9"/>
  <c r="B33" i="9"/>
  <c r="C33" i="9"/>
  <c r="D33" i="9"/>
  <c r="E33" i="9"/>
  <c r="F33" i="9"/>
  <c r="G33" i="9"/>
  <c r="H33" i="9"/>
  <c r="I33" i="9"/>
  <c r="J33" i="9"/>
  <c r="B34" i="9"/>
  <c r="C34" i="9"/>
  <c r="D34" i="9"/>
  <c r="E34" i="9"/>
  <c r="F34" i="9"/>
  <c r="G34" i="9"/>
  <c r="H34" i="9"/>
  <c r="I34" i="9"/>
  <c r="J34" i="9"/>
  <c r="B35" i="9"/>
  <c r="C35" i="9"/>
  <c r="D35" i="9"/>
  <c r="E35" i="9"/>
  <c r="F35" i="9"/>
  <c r="G35" i="9"/>
  <c r="H35" i="9"/>
  <c r="I35" i="9"/>
  <c r="J35" i="9"/>
  <c r="B36" i="9"/>
  <c r="C36" i="9"/>
  <c r="D36" i="9"/>
  <c r="E36" i="9"/>
  <c r="F36" i="9"/>
  <c r="G36" i="9"/>
  <c r="H36" i="9"/>
  <c r="I36" i="9"/>
  <c r="J36" i="9"/>
  <c r="B37" i="9"/>
  <c r="C37" i="9"/>
  <c r="D37" i="9"/>
  <c r="E37" i="9"/>
  <c r="F37" i="9"/>
  <c r="G37" i="9"/>
  <c r="H37" i="9"/>
  <c r="I37" i="9"/>
  <c r="J37" i="9"/>
  <c r="B38" i="9"/>
  <c r="C38" i="9"/>
  <c r="D38" i="9"/>
  <c r="E38" i="9"/>
  <c r="F38" i="9"/>
  <c r="G38" i="9"/>
  <c r="H38" i="9"/>
  <c r="I38" i="9"/>
  <c r="J38" i="9"/>
  <c r="B39" i="9"/>
  <c r="C39" i="9"/>
  <c r="D39" i="9"/>
  <c r="E39" i="9"/>
  <c r="F39" i="9"/>
  <c r="G39" i="9"/>
  <c r="H39" i="9"/>
  <c r="I39" i="9"/>
  <c r="J39" i="9"/>
  <c r="B40" i="9"/>
  <c r="C40" i="9"/>
  <c r="D40" i="9"/>
  <c r="E40" i="9"/>
  <c r="F40" i="9"/>
  <c r="G40" i="9"/>
  <c r="H40" i="9"/>
  <c r="I40" i="9"/>
  <c r="J40" i="9"/>
  <c r="B41" i="9"/>
  <c r="C41" i="9"/>
  <c r="D41" i="9"/>
  <c r="E41" i="9"/>
  <c r="F41" i="9"/>
  <c r="G41" i="9"/>
  <c r="H41" i="9"/>
  <c r="I41" i="9"/>
  <c r="J41" i="9"/>
  <c r="B42" i="9"/>
  <c r="C42" i="9"/>
  <c r="D42" i="9"/>
  <c r="E42" i="9"/>
  <c r="F42" i="9"/>
  <c r="G42" i="9"/>
  <c r="H42" i="9"/>
  <c r="I42" i="9"/>
  <c r="J42" i="9"/>
  <c r="B43" i="9"/>
  <c r="C43" i="9"/>
  <c r="D43" i="9"/>
  <c r="E43" i="9"/>
  <c r="F43" i="9"/>
  <c r="G43" i="9"/>
  <c r="H43" i="9"/>
  <c r="I43" i="9"/>
  <c r="J43" i="9"/>
  <c r="B44" i="9"/>
  <c r="C44" i="9"/>
  <c r="D44" i="9"/>
  <c r="E44" i="9"/>
  <c r="F44" i="9"/>
  <c r="G44" i="9"/>
  <c r="H44" i="9"/>
  <c r="I44" i="9"/>
  <c r="J44" i="9"/>
  <c r="B45" i="9"/>
  <c r="C45" i="9"/>
  <c r="D45" i="9"/>
  <c r="E45" i="9"/>
  <c r="F45" i="9"/>
  <c r="G45" i="9"/>
  <c r="H45" i="9"/>
  <c r="I45" i="9"/>
  <c r="J45" i="9"/>
  <c r="B46" i="9"/>
  <c r="C46" i="9"/>
  <c r="D46" i="9"/>
  <c r="E46" i="9"/>
  <c r="F46" i="9"/>
  <c r="G46" i="9"/>
  <c r="H46" i="9"/>
  <c r="I46" i="9"/>
  <c r="J46" i="9"/>
  <c r="B47" i="9"/>
  <c r="C47" i="9"/>
  <c r="D47" i="9"/>
  <c r="E47" i="9"/>
  <c r="F47" i="9"/>
  <c r="G47" i="9"/>
  <c r="H47" i="9"/>
  <c r="I47" i="9"/>
  <c r="J47" i="9"/>
  <c r="B48" i="9"/>
  <c r="C48" i="9"/>
  <c r="D48" i="9"/>
  <c r="E48" i="9"/>
  <c r="F48" i="9"/>
  <c r="G48" i="9"/>
  <c r="H48" i="9"/>
  <c r="I48" i="9"/>
  <c r="J48" i="9"/>
  <c r="B49" i="9"/>
  <c r="C49" i="9"/>
  <c r="D49" i="9"/>
  <c r="E49" i="9"/>
  <c r="F49" i="9"/>
  <c r="G49" i="9"/>
  <c r="H49" i="9"/>
  <c r="I49" i="9"/>
  <c r="J49" i="9"/>
  <c r="B50" i="9"/>
  <c r="C50" i="9"/>
  <c r="D50" i="9"/>
  <c r="E50" i="9"/>
  <c r="F50" i="9"/>
  <c r="G50" i="9"/>
  <c r="H50" i="9"/>
  <c r="I50" i="9"/>
  <c r="J50" i="9"/>
  <c r="B51" i="9"/>
  <c r="C51" i="9"/>
  <c r="D51" i="9"/>
  <c r="E51" i="9"/>
  <c r="F51" i="9"/>
  <c r="G51" i="9"/>
  <c r="H51" i="9"/>
  <c r="I51" i="9"/>
  <c r="J51" i="9"/>
  <c r="B52" i="9"/>
  <c r="C52" i="9"/>
  <c r="D52" i="9"/>
  <c r="E52" i="9"/>
  <c r="F52" i="9"/>
  <c r="G52" i="9"/>
  <c r="H52" i="9"/>
  <c r="I52" i="9"/>
  <c r="J52" i="9"/>
  <c r="B53" i="9"/>
  <c r="C53" i="9"/>
  <c r="D53" i="9"/>
  <c r="E53" i="9"/>
  <c r="F53" i="9"/>
  <c r="G53" i="9"/>
  <c r="H53" i="9"/>
  <c r="I53" i="9"/>
  <c r="J53" i="9"/>
  <c r="B54" i="9"/>
  <c r="C54" i="9"/>
  <c r="D54" i="9"/>
  <c r="E54" i="9"/>
  <c r="F54" i="9"/>
  <c r="G54" i="9"/>
  <c r="H54" i="9"/>
  <c r="I54" i="9"/>
  <c r="J54" i="9"/>
  <c r="B55" i="9"/>
  <c r="C55" i="9"/>
  <c r="D55" i="9"/>
  <c r="E55" i="9"/>
  <c r="F55" i="9"/>
  <c r="G55" i="9"/>
  <c r="H55" i="9"/>
  <c r="I55" i="9"/>
  <c r="J55" i="9"/>
  <c r="B56" i="9"/>
  <c r="C56" i="9"/>
  <c r="D56" i="9"/>
  <c r="E56" i="9"/>
  <c r="F56" i="9"/>
  <c r="G56" i="9"/>
  <c r="H56" i="9"/>
  <c r="I56" i="9"/>
  <c r="J56" i="9"/>
  <c r="B57" i="9"/>
  <c r="C57" i="9"/>
  <c r="D57" i="9"/>
  <c r="E57" i="9"/>
  <c r="F57" i="9"/>
  <c r="G57" i="9"/>
  <c r="H57" i="9"/>
  <c r="I57" i="9"/>
  <c r="J57" i="9"/>
  <c r="B58" i="9"/>
  <c r="C58" i="9"/>
  <c r="D58" i="9"/>
  <c r="E58" i="9"/>
  <c r="F58" i="9"/>
  <c r="G58" i="9"/>
  <c r="H58" i="9"/>
  <c r="I58" i="9"/>
  <c r="J58" i="9"/>
  <c r="B59" i="9"/>
  <c r="C59" i="9"/>
  <c r="D59" i="9"/>
  <c r="E59" i="9"/>
  <c r="F59" i="9"/>
  <c r="G59" i="9"/>
  <c r="H59" i="9"/>
  <c r="I59" i="9"/>
  <c r="J59" i="9"/>
  <c r="B60" i="9"/>
  <c r="C60" i="9"/>
  <c r="D60" i="9"/>
  <c r="E60" i="9"/>
  <c r="F60" i="9"/>
  <c r="G60" i="9"/>
  <c r="H60" i="9"/>
  <c r="I60" i="9"/>
  <c r="J60" i="9"/>
  <c r="B61" i="9"/>
  <c r="C61" i="9"/>
  <c r="D61" i="9"/>
  <c r="E61" i="9"/>
  <c r="F61" i="9"/>
  <c r="G61" i="9"/>
  <c r="H61" i="9"/>
  <c r="I61" i="9"/>
  <c r="J61" i="9"/>
  <c r="B62" i="9"/>
  <c r="C62" i="9"/>
  <c r="D62" i="9"/>
  <c r="E62" i="9"/>
  <c r="F62" i="9"/>
  <c r="G62" i="9"/>
  <c r="H62" i="9"/>
  <c r="I62" i="9"/>
  <c r="J62" i="9"/>
  <c r="B63" i="9"/>
  <c r="C63" i="9"/>
  <c r="D63" i="9"/>
  <c r="E63" i="9"/>
  <c r="F63" i="9"/>
  <c r="G63" i="9"/>
  <c r="H63" i="9"/>
  <c r="I63" i="9"/>
  <c r="J63" i="9"/>
  <c r="B64" i="9"/>
  <c r="C64" i="9"/>
  <c r="D64" i="9"/>
  <c r="E64" i="9"/>
  <c r="F64" i="9"/>
  <c r="G64" i="9"/>
  <c r="H64" i="9"/>
  <c r="I64" i="9"/>
  <c r="J64" i="9"/>
  <c r="B65" i="9"/>
  <c r="C65" i="9"/>
  <c r="D65" i="9"/>
  <c r="E65" i="9"/>
  <c r="F65" i="9"/>
  <c r="G65" i="9"/>
  <c r="H65" i="9"/>
  <c r="I65" i="9"/>
  <c r="J65" i="9"/>
  <c r="B66" i="9"/>
  <c r="C66" i="9"/>
  <c r="D66" i="9"/>
  <c r="E66" i="9"/>
  <c r="F66" i="9"/>
  <c r="G66" i="9"/>
  <c r="H66" i="9"/>
  <c r="I66" i="9"/>
  <c r="J66" i="9"/>
  <c r="B67" i="9"/>
  <c r="C67" i="9"/>
  <c r="D67" i="9"/>
  <c r="E67" i="9"/>
  <c r="F67" i="9"/>
  <c r="G67" i="9"/>
  <c r="H67" i="9"/>
  <c r="I67" i="9"/>
  <c r="J67" i="9"/>
  <c r="B68" i="9"/>
  <c r="C68" i="9"/>
  <c r="D68" i="9"/>
  <c r="E68" i="9"/>
  <c r="F68" i="9"/>
  <c r="G68" i="9"/>
  <c r="H68" i="9"/>
  <c r="I68" i="9"/>
  <c r="J68" i="9"/>
  <c r="B69" i="9"/>
  <c r="C69" i="9"/>
  <c r="D69" i="9"/>
  <c r="E69" i="9"/>
  <c r="F69" i="9"/>
  <c r="G69" i="9"/>
  <c r="H69" i="9"/>
  <c r="I69" i="9"/>
  <c r="J69" i="9"/>
  <c r="B70" i="9"/>
  <c r="C70" i="9"/>
  <c r="D70" i="9"/>
  <c r="E70" i="9"/>
  <c r="F70" i="9"/>
  <c r="G70" i="9"/>
  <c r="H70" i="9"/>
  <c r="I70" i="9"/>
  <c r="J70" i="9"/>
  <c r="B71" i="9"/>
  <c r="C71" i="9"/>
  <c r="D71" i="9"/>
  <c r="E71" i="9"/>
  <c r="F71" i="9"/>
  <c r="G71" i="9"/>
  <c r="H71" i="9"/>
  <c r="I71" i="9"/>
  <c r="J71" i="9"/>
  <c r="B72" i="9"/>
  <c r="C72" i="9"/>
  <c r="D72" i="9"/>
  <c r="E72" i="9"/>
  <c r="F72" i="9"/>
  <c r="G72" i="9"/>
  <c r="H72" i="9"/>
  <c r="I72" i="9"/>
  <c r="J72" i="9"/>
  <c r="B73" i="9"/>
  <c r="C73" i="9"/>
  <c r="D73" i="9"/>
  <c r="E73" i="9"/>
  <c r="F73" i="9"/>
  <c r="G73" i="9"/>
  <c r="H73" i="9"/>
  <c r="I73" i="9"/>
  <c r="J73" i="9"/>
  <c r="B74" i="9"/>
  <c r="C74" i="9"/>
  <c r="D74" i="9"/>
  <c r="E74" i="9"/>
  <c r="F74" i="9"/>
  <c r="G74" i="9"/>
  <c r="H74" i="9"/>
  <c r="I74" i="9"/>
  <c r="J74" i="9"/>
  <c r="B75" i="9"/>
  <c r="C75" i="9"/>
  <c r="D75" i="9"/>
  <c r="E75" i="9"/>
  <c r="F75" i="9"/>
  <c r="G75" i="9"/>
  <c r="H75" i="9"/>
  <c r="I75" i="9"/>
  <c r="J75" i="9"/>
  <c r="B76" i="9"/>
  <c r="C76" i="9"/>
  <c r="D76" i="9"/>
  <c r="E76" i="9"/>
  <c r="F76" i="9"/>
  <c r="G76" i="9"/>
  <c r="H76" i="9"/>
  <c r="I76" i="9"/>
  <c r="J76" i="9"/>
  <c r="B77" i="9"/>
  <c r="C77" i="9"/>
  <c r="D77" i="9"/>
  <c r="E77" i="9"/>
  <c r="F77" i="9"/>
  <c r="G77" i="9"/>
  <c r="H77" i="9"/>
  <c r="I77" i="9"/>
  <c r="J77" i="9"/>
  <c r="B78" i="9"/>
  <c r="C78" i="9"/>
  <c r="D78" i="9"/>
  <c r="E78" i="9"/>
  <c r="F78" i="9"/>
  <c r="G78" i="9"/>
  <c r="H78" i="9"/>
  <c r="I78" i="9"/>
  <c r="J78" i="9"/>
  <c r="B79" i="9"/>
  <c r="C79" i="9"/>
  <c r="D79" i="9"/>
  <c r="E79" i="9"/>
  <c r="F79" i="9"/>
  <c r="G79" i="9"/>
  <c r="H79" i="9"/>
  <c r="I79" i="9"/>
  <c r="J79" i="9"/>
  <c r="B80" i="9"/>
  <c r="C80" i="9"/>
  <c r="D80" i="9"/>
  <c r="E80" i="9"/>
  <c r="F80" i="9"/>
  <c r="G80" i="9"/>
  <c r="H80" i="9"/>
  <c r="I80" i="9"/>
  <c r="J80" i="9"/>
  <c r="B81" i="9"/>
  <c r="C81" i="9"/>
  <c r="D81" i="9"/>
  <c r="E81" i="9"/>
  <c r="F81" i="9"/>
  <c r="G81" i="9"/>
  <c r="H81" i="9"/>
  <c r="I81" i="9"/>
  <c r="J81" i="9"/>
  <c r="B82" i="9"/>
  <c r="C82" i="9"/>
  <c r="D82" i="9"/>
  <c r="E82" i="9"/>
  <c r="F82" i="9"/>
  <c r="G82" i="9"/>
  <c r="H82" i="9"/>
  <c r="I82" i="9"/>
  <c r="J82" i="9"/>
  <c r="B83" i="9"/>
  <c r="C83" i="9"/>
  <c r="D83" i="9"/>
  <c r="E83" i="9"/>
  <c r="F83" i="9"/>
  <c r="G83" i="9"/>
  <c r="H83" i="9"/>
  <c r="I83" i="9"/>
  <c r="J83" i="9"/>
  <c r="B84" i="9"/>
  <c r="C84" i="9"/>
  <c r="D84" i="9"/>
  <c r="E84" i="9"/>
  <c r="F84" i="9"/>
  <c r="G84" i="9"/>
  <c r="H84" i="9"/>
  <c r="I84" i="9"/>
  <c r="J84" i="9"/>
  <c r="B85" i="9"/>
  <c r="C85" i="9"/>
  <c r="D85" i="9"/>
  <c r="E85" i="9"/>
  <c r="F85" i="9"/>
  <c r="G85" i="9"/>
  <c r="H85" i="9"/>
  <c r="I85" i="9"/>
  <c r="J85" i="9"/>
  <c r="B86" i="9"/>
  <c r="C86" i="9"/>
  <c r="D86" i="9"/>
  <c r="E86" i="9"/>
  <c r="F86" i="9"/>
  <c r="G86" i="9"/>
  <c r="H86" i="9"/>
  <c r="I86" i="9"/>
  <c r="J86" i="9"/>
  <c r="B87" i="9"/>
  <c r="C87" i="9"/>
  <c r="D87" i="9"/>
  <c r="E87" i="9"/>
  <c r="F87" i="9"/>
  <c r="G87" i="9"/>
  <c r="H87" i="9"/>
  <c r="I87" i="9"/>
  <c r="J87" i="9"/>
  <c r="B88" i="9"/>
  <c r="C88" i="9"/>
  <c r="D88" i="9"/>
  <c r="E88" i="9"/>
  <c r="F88" i="9"/>
  <c r="G88" i="9"/>
  <c r="H88" i="9"/>
  <c r="I88" i="9"/>
  <c r="J88" i="9"/>
  <c r="B89" i="9"/>
  <c r="C89" i="9"/>
  <c r="D89" i="9"/>
  <c r="E89" i="9"/>
  <c r="F89" i="9"/>
  <c r="G89" i="9"/>
  <c r="H89" i="9"/>
  <c r="I89" i="9"/>
  <c r="J89" i="9"/>
  <c r="B90" i="9"/>
  <c r="C90" i="9"/>
  <c r="D90" i="9"/>
  <c r="E90" i="9"/>
  <c r="F90" i="9"/>
  <c r="G90" i="9"/>
  <c r="H90" i="9"/>
  <c r="I90" i="9"/>
  <c r="J90" i="9"/>
  <c r="B91" i="9"/>
  <c r="C91" i="9"/>
  <c r="D91" i="9"/>
  <c r="E91" i="9"/>
  <c r="F91" i="9"/>
  <c r="G91" i="9"/>
  <c r="H91" i="9"/>
  <c r="I91" i="9"/>
  <c r="J91" i="9"/>
  <c r="B92" i="9"/>
  <c r="C92" i="9"/>
  <c r="D92" i="9"/>
  <c r="E92" i="9"/>
  <c r="F92" i="9"/>
  <c r="G92" i="9"/>
  <c r="H92" i="9"/>
  <c r="I92" i="9"/>
  <c r="J92" i="9"/>
  <c r="B93" i="9"/>
  <c r="C93" i="9"/>
  <c r="D93" i="9"/>
  <c r="E93" i="9"/>
  <c r="F93" i="9"/>
  <c r="G93" i="9"/>
  <c r="H93" i="9"/>
  <c r="I93" i="9"/>
  <c r="J93" i="9"/>
  <c r="B94" i="9"/>
  <c r="C94" i="9"/>
  <c r="D94" i="9"/>
  <c r="E94" i="9"/>
  <c r="F94" i="9"/>
  <c r="G94" i="9"/>
  <c r="H94" i="9"/>
  <c r="I94" i="9"/>
  <c r="J94" i="9"/>
  <c r="B95" i="9"/>
  <c r="C95" i="9"/>
  <c r="D95" i="9"/>
  <c r="E95" i="9"/>
  <c r="F95" i="9"/>
  <c r="G95" i="9"/>
  <c r="H95" i="9"/>
  <c r="I95" i="9"/>
  <c r="J95" i="9"/>
  <c r="B96" i="9"/>
  <c r="C96" i="9"/>
  <c r="D96" i="9"/>
  <c r="E96" i="9"/>
  <c r="F96" i="9"/>
  <c r="G96" i="9"/>
  <c r="H96" i="9"/>
  <c r="I96" i="9"/>
  <c r="J96" i="9"/>
  <c r="B97" i="9"/>
  <c r="C97" i="9"/>
  <c r="D97" i="9"/>
  <c r="E97" i="9"/>
  <c r="F97" i="9"/>
  <c r="G97" i="9"/>
  <c r="H97" i="9"/>
  <c r="I97" i="9"/>
  <c r="J97" i="9"/>
  <c r="B98" i="9"/>
  <c r="C98" i="9"/>
  <c r="D98" i="9"/>
  <c r="E98" i="9"/>
  <c r="F98" i="9"/>
  <c r="G98" i="9"/>
  <c r="H98" i="9"/>
  <c r="I98" i="9"/>
  <c r="J98" i="9"/>
  <c r="B99" i="9"/>
  <c r="C99" i="9"/>
  <c r="D99" i="9"/>
  <c r="E99" i="9"/>
  <c r="F99" i="9"/>
  <c r="G99" i="9"/>
  <c r="H99" i="9"/>
  <c r="I99" i="9"/>
  <c r="J99" i="9"/>
  <c r="B100" i="9"/>
  <c r="C100" i="9"/>
  <c r="D100" i="9"/>
  <c r="E100" i="9"/>
  <c r="F100" i="9"/>
  <c r="G100" i="9"/>
  <c r="H100" i="9"/>
  <c r="I100" i="9"/>
  <c r="J100" i="9"/>
  <c r="B101" i="9"/>
  <c r="C101" i="9"/>
  <c r="D101" i="9"/>
  <c r="E101" i="9"/>
  <c r="F101" i="9"/>
  <c r="G101" i="9"/>
  <c r="H101" i="9"/>
  <c r="I101" i="9"/>
  <c r="J101" i="9"/>
  <c r="B102" i="9"/>
  <c r="C102" i="9"/>
  <c r="D102" i="9"/>
  <c r="E102" i="9"/>
  <c r="F102" i="9"/>
  <c r="G102" i="9"/>
  <c r="H102" i="9"/>
  <c r="I102" i="9"/>
  <c r="J102" i="9"/>
  <c r="B103" i="9"/>
  <c r="C103" i="9"/>
  <c r="D103" i="9"/>
  <c r="E103" i="9"/>
  <c r="F103" i="9"/>
  <c r="G103" i="9"/>
  <c r="H103" i="9"/>
  <c r="I103" i="9"/>
  <c r="J103" i="9"/>
  <c r="B104" i="9"/>
  <c r="C104" i="9"/>
  <c r="D104" i="9"/>
  <c r="E104" i="9"/>
  <c r="F104" i="9"/>
  <c r="G104" i="9"/>
  <c r="H104" i="9"/>
  <c r="I104" i="9"/>
  <c r="J104" i="9"/>
  <c r="B105" i="9"/>
  <c r="C105" i="9"/>
  <c r="D105" i="9"/>
  <c r="E105" i="9"/>
  <c r="F105" i="9"/>
  <c r="G105" i="9"/>
  <c r="H105" i="9"/>
  <c r="I105" i="9"/>
  <c r="J105" i="9"/>
  <c r="B106" i="9"/>
  <c r="C106" i="9"/>
  <c r="D106" i="9"/>
  <c r="E106" i="9"/>
  <c r="F106" i="9"/>
  <c r="G106" i="9"/>
  <c r="H106" i="9"/>
  <c r="I106" i="9"/>
  <c r="J106" i="9"/>
  <c r="B107" i="9"/>
  <c r="C107" i="9"/>
  <c r="D107" i="9"/>
  <c r="E107" i="9"/>
  <c r="F107" i="9"/>
  <c r="G107" i="9"/>
  <c r="H107" i="9"/>
  <c r="I107" i="9"/>
  <c r="J107" i="9"/>
  <c r="B108" i="9"/>
  <c r="C108" i="9"/>
  <c r="D108" i="9"/>
  <c r="E108" i="9"/>
  <c r="F108" i="9"/>
  <c r="G108" i="9"/>
  <c r="H108" i="9"/>
  <c r="I108" i="9"/>
  <c r="J108" i="9"/>
  <c r="B109" i="9"/>
  <c r="C109" i="9"/>
  <c r="D109" i="9"/>
  <c r="E109" i="9"/>
  <c r="F109" i="9"/>
  <c r="G109" i="9"/>
  <c r="H109" i="9"/>
  <c r="I109" i="9"/>
  <c r="J109" i="9"/>
  <c r="B110" i="9"/>
  <c r="C110" i="9"/>
  <c r="D110" i="9"/>
  <c r="E110" i="9"/>
  <c r="F110" i="9"/>
  <c r="G110" i="9"/>
  <c r="H110" i="9"/>
  <c r="I110" i="9"/>
  <c r="J110" i="9"/>
  <c r="B111" i="9"/>
  <c r="C111" i="9"/>
  <c r="D111" i="9"/>
  <c r="E111" i="9"/>
  <c r="F111" i="9"/>
  <c r="G111" i="9"/>
  <c r="H111" i="9"/>
  <c r="I111" i="9"/>
  <c r="J111" i="9"/>
  <c r="B112" i="9"/>
  <c r="C112" i="9"/>
  <c r="D112" i="9"/>
  <c r="E112" i="9"/>
  <c r="F112" i="9"/>
  <c r="G112" i="9"/>
  <c r="H112" i="9"/>
  <c r="I112" i="9"/>
  <c r="J112" i="9"/>
  <c r="B113" i="9"/>
  <c r="C113" i="9"/>
  <c r="D113" i="9"/>
  <c r="E113" i="9"/>
  <c r="F113" i="9"/>
  <c r="G113" i="9"/>
  <c r="H113" i="9"/>
  <c r="I113" i="9"/>
  <c r="J113" i="9"/>
  <c r="B114" i="9"/>
  <c r="C114" i="9"/>
  <c r="D114" i="9"/>
  <c r="E114" i="9"/>
  <c r="F114" i="9"/>
  <c r="G114" i="9"/>
  <c r="H114" i="9"/>
  <c r="I114" i="9"/>
  <c r="J114" i="9"/>
  <c r="B115" i="9"/>
  <c r="C115" i="9"/>
  <c r="D115" i="9"/>
  <c r="E115" i="9"/>
  <c r="F115" i="9"/>
  <c r="G115" i="9"/>
  <c r="H115" i="9"/>
  <c r="I115" i="9"/>
  <c r="J115" i="9"/>
  <c r="B6" i="5" l="1"/>
  <c r="C6" i="5"/>
  <c r="D6" i="5"/>
  <c r="E6" i="5"/>
  <c r="F6" i="5"/>
  <c r="G6" i="5"/>
  <c r="H6" i="5"/>
  <c r="I6" i="5"/>
  <c r="J6" i="5"/>
  <c r="B7" i="5"/>
  <c r="C7" i="5"/>
  <c r="D7" i="5"/>
  <c r="E7" i="5"/>
  <c r="F7" i="5"/>
  <c r="G7" i="5"/>
  <c r="H7" i="5"/>
  <c r="I7" i="5"/>
  <c r="J7" i="5"/>
  <c r="B8" i="5"/>
  <c r="C8" i="5"/>
  <c r="D8" i="5"/>
  <c r="E8" i="5"/>
  <c r="F8" i="5"/>
  <c r="G8" i="5"/>
  <c r="H8" i="5"/>
  <c r="I8" i="5"/>
  <c r="J8" i="5"/>
  <c r="B9" i="5"/>
  <c r="C9" i="5"/>
  <c r="D9" i="5"/>
  <c r="E9" i="5"/>
  <c r="F9" i="5"/>
  <c r="G9" i="5"/>
  <c r="H9" i="5"/>
  <c r="I9" i="5"/>
  <c r="J9" i="5"/>
  <c r="B10" i="5"/>
  <c r="C10" i="5"/>
  <c r="D10" i="5"/>
  <c r="E10" i="5"/>
  <c r="F10" i="5"/>
  <c r="G10" i="5"/>
  <c r="H10" i="5"/>
  <c r="I10" i="5"/>
  <c r="J10" i="5"/>
  <c r="B11" i="5"/>
  <c r="C11" i="5"/>
  <c r="D11" i="5"/>
  <c r="E11" i="5"/>
  <c r="F11" i="5"/>
  <c r="G11" i="5"/>
  <c r="H11" i="5"/>
  <c r="I11" i="5"/>
  <c r="J11" i="5"/>
  <c r="B12" i="5"/>
  <c r="C12" i="5"/>
  <c r="D12" i="5"/>
  <c r="E12" i="5"/>
  <c r="F12" i="5"/>
  <c r="G12" i="5"/>
  <c r="H12" i="5"/>
  <c r="I12" i="5"/>
  <c r="J12" i="5"/>
  <c r="B13" i="5"/>
  <c r="C13" i="5"/>
  <c r="D13" i="5"/>
  <c r="E13" i="5"/>
  <c r="F13" i="5"/>
  <c r="G13" i="5"/>
  <c r="H13" i="5"/>
  <c r="I13" i="5"/>
  <c r="J13" i="5"/>
  <c r="B14" i="5"/>
  <c r="C14" i="5"/>
  <c r="D14" i="5"/>
  <c r="E14" i="5"/>
  <c r="F14" i="5"/>
  <c r="G14" i="5"/>
  <c r="H14" i="5"/>
  <c r="I14" i="5"/>
  <c r="J14" i="5"/>
  <c r="B15" i="5"/>
  <c r="C15" i="5"/>
  <c r="D15" i="5"/>
  <c r="E15" i="5"/>
  <c r="F15" i="5"/>
  <c r="G15" i="5"/>
  <c r="H15" i="5"/>
  <c r="I15" i="5"/>
  <c r="J15" i="5"/>
  <c r="B16" i="5"/>
  <c r="C16" i="5"/>
  <c r="D16" i="5"/>
  <c r="E16" i="5"/>
  <c r="F16" i="5"/>
  <c r="G16" i="5"/>
  <c r="H16" i="5"/>
  <c r="I16" i="5"/>
  <c r="J16" i="5"/>
  <c r="B17" i="5"/>
  <c r="C17" i="5"/>
  <c r="D17" i="5"/>
  <c r="E17" i="5"/>
  <c r="F17" i="5"/>
  <c r="G17" i="5"/>
  <c r="H17" i="5"/>
  <c r="I17" i="5"/>
  <c r="J17" i="5"/>
  <c r="B18" i="5"/>
  <c r="C18" i="5"/>
  <c r="D18" i="5"/>
  <c r="E18" i="5"/>
  <c r="F18" i="5"/>
  <c r="G18" i="5"/>
  <c r="H18" i="5"/>
  <c r="I18" i="5"/>
  <c r="J18" i="5"/>
  <c r="B19" i="5"/>
  <c r="C19" i="5"/>
  <c r="D19" i="5"/>
  <c r="E19" i="5"/>
  <c r="F19" i="5"/>
  <c r="G19" i="5"/>
  <c r="H19" i="5"/>
  <c r="I19" i="5"/>
  <c r="J19" i="5"/>
  <c r="B20" i="5"/>
  <c r="C20" i="5"/>
  <c r="D20" i="5"/>
  <c r="E20" i="5"/>
  <c r="F20" i="5"/>
  <c r="G20" i="5"/>
  <c r="H20" i="5"/>
  <c r="I20" i="5"/>
  <c r="J20" i="5"/>
  <c r="B21" i="5"/>
  <c r="C21" i="5"/>
  <c r="D21" i="5"/>
  <c r="E21" i="5"/>
  <c r="F21" i="5"/>
  <c r="G21" i="5"/>
  <c r="H21" i="5"/>
  <c r="I21" i="5"/>
  <c r="J21" i="5"/>
  <c r="B22" i="5"/>
  <c r="C22" i="5"/>
  <c r="D22" i="5"/>
  <c r="E22" i="5"/>
  <c r="F22" i="5"/>
  <c r="G22" i="5"/>
  <c r="H22" i="5"/>
  <c r="I22" i="5"/>
  <c r="J22" i="5"/>
  <c r="B23" i="5"/>
  <c r="C23" i="5"/>
  <c r="D23" i="5"/>
  <c r="E23" i="5"/>
  <c r="F23" i="5"/>
  <c r="G23" i="5"/>
  <c r="H23" i="5"/>
  <c r="I23" i="5"/>
  <c r="J23" i="5"/>
  <c r="B24" i="5"/>
  <c r="C24" i="5"/>
  <c r="D24" i="5"/>
  <c r="E24" i="5"/>
  <c r="F24" i="5"/>
  <c r="G24" i="5"/>
  <c r="H24" i="5"/>
  <c r="I24" i="5"/>
  <c r="J24" i="5"/>
  <c r="B25" i="5"/>
  <c r="C25" i="5"/>
  <c r="D25" i="5"/>
  <c r="E25" i="5"/>
  <c r="F25" i="5"/>
  <c r="G25" i="5"/>
  <c r="H25" i="5"/>
  <c r="I25" i="5"/>
  <c r="J25" i="5"/>
  <c r="B26" i="5"/>
  <c r="C26" i="5"/>
  <c r="D26" i="5"/>
  <c r="E26" i="5"/>
  <c r="F26" i="5"/>
  <c r="G26" i="5"/>
  <c r="H26" i="5"/>
  <c r="I26" i="5"/>
  <c r="J26" i="5"/>
  <c r="B27" i="5"/>
  <c r="C27" i="5"/>
  <c r="D27" i="5"/>
  <c r="E27" i="5"/>
  <c r="F27" i="5"/>
  <c r="G27" i="5"/>
  <c r="H27" i="5"/>
  <c r="I27" i="5"/>
  <c r="J27" i="5"/>
  <c r="B28" i="5"/>
  <c r="C28" i="5"/>
  <c r="D28" i="5"/>
  <c r="E28" i="5"/>
  <c r="F28" i="5"/>
  <c r="G28" i="5"/>
  <c r="H28" i="5"/>
  <c r="I28" i="5"/>
  <c r="J28" i="5"/>
  <c r="B29" i="5"/>
  <c r="C29" i="5"/>
  <c r="D29" i="5"/>
  <c r="E29" i="5"/>
  <c r="F29" i="5"/>
  <c r="G29" i="5"/>
  <c r="H29" i="5"/>
  <c r="I29" i="5"/>
  <c r="J29" i="5"/>
  <c r="B30" i="5"/>
  <c r="C30" i="5"/>
  <c r="D30" i="5"/>
  <c r="E30" i="5"/>
  <c r="F30" i="5"/>
  <c r="G30" i="5"/>
  <c r="H30" i="5"/>
  <c r="I30" i="5"/>
  <c r="J30" i="5"/>
  <c r="B31" i="5"/>
  <c r="C31" i="5"/>
  <c r="D31" i="5"/>
  <c r="E31" i="5"/>
  <c r="F31" i="5"/>
  <c r="G31" i="5"/>
  <c r="H31" i="5"/>
  <c r="I31" i="5"/>
  <c r="J31" i="5"/>
  <c r="B32" i="5"/>
  <c r="C32" i="5"/>
  <c r="D32" i="5"/>
  <c r="E32" i="5"/>
  <c r="F32" i="5"/>
  <c r="G32" i="5"/>
  <c r="H32" i="5"/>
  <c r="I32" i="5"/>
  <c r="J32" i="5"/>
  <c r="B33" i="5"/>
  <c r="C33" i="5"/>
  <c r="D33" i="5"/>
  <c r="E33" i="5"/>
  <c r="F33" i="5"/>
  <c r="G33" i="5"/>
  <c r="H33" i="5"/>
  <c r="I33" i="5"/>
  <c r="J33" i="5"/>
  <c r="B34" i="5"/>
  <c r="C34" i="5"/>
  <c r="D34" i="5"/>
  <c r="E34" i="5"/>
  <c r="F34" i="5"/>
  <c r="G34" i="5"/>
  <c r="H34" i="5"/>
  <c r="I34" i="5"/>
  <c r="J34" i="5"/>
  <c r="B35" i="5"/>
  <c r="C35" i="5"/>
  <c r="D35" i="5"/>
  <c r="E35" i="5"/>
  <c r="F35" i="5"/>
  <c r="G35" i="5"/>
  <c r="H35" i="5"/>
  <c r="I35" i="5"/>
  <c r="J35" i="5"/>
  <c r="B36" i="5"/>
  <c r="C36" i="5"/>
  <c r="D36" i="5"/>
  <c r="E36" i="5"/>
  <c r="F36" i="5"/>
  <c r="G36" i="5"/>
  <c r="H36" i="5"/>
  <c r="I36" i="5"/>
  <c r="J36" i="5"/>
  <c r="B37" i="5"/>
  <c r="C37" i="5"/>
  <c r="D37" i="5"/>
  <c r="E37" i="5"/>
  <c r="F37" i="5"/>
  <c r="G37" i="5"/>
  <c r="H37" i="5"/>
  <c r="I37" i="5"/>
  <c r="J37" i="5"/>
  <c r="B38" i="5"/>
  <c r="C38" i="5"/>
  <c r="D38" i="5"/>
  <c r="E38" i="5"/>
  <c r="F38" i="5"/>
  <c r="G38" i="5"/>
  <c r="H38" i="5"/>
  <c r="I38" i="5"/>
  <c r="J38" i="5"/>
  <c r="B39" i="5"/>
  <c r="C39" i="5"/>
  <c r="D39" i="5"/>
  <c r="E39" i="5"/>
  <c r="F39" i="5"/>
  <c r="G39" i="5"/>
  <c r="H39" i="5"/>
  <c r="I39" i="5"/>
  <c r="J39" i="5"/>
  <c r="B40" i="5"/>
  <c r="C40" i="5"/>
  <c r="D40" i="5"/>
  <c r="E40" i="5"/>
  <c r="F40" i="5"/>
  <c r="G40" i="5"/>
  <c r="H40" i="5"/>
  <c r="I40" i="5"/>
  <c r="J40" i="5"/>
  <c r="B41" i="5"/>
  <c r="C41" i="5"/>
  <c r="D41" i="5"/>
  <c r="E41" i="5"/>
  <c r="F41" i="5"/>
  <c r="G41" i="5"/>
  <c r="H41" i="5"/>
  <c r="I41" i="5"/>
  <c r="J41" i="5"/>
  <c r="B42" i="5"/>
  <c r="C42" i="5"/>
  <c r="D42" i="5"/>
  <c r="E42" i="5"/>
  <c r="F42" i="5"/>
  <c r="G42" i="5"/>
  <c r="H42" i="5"/>
  <c r="I42" i="5"/>
  <c r="J42" i="5"/>
  <c r="B43" i="5"/>
  <c r="C43" i="5"/>
  <c r="D43" i="5"/>
  <c r="E43" i="5"/>
  <c r="F43" i="5"/>
  <c r="G43" i="5"/>
  <c r="H43" i="5"/>
  <c r="I43" i="5"/>
  <c r="J43" i="5"/>
  <c r="B44" i="5"/>
  <c r="C44" i="5"/>
  <c r="D44" i="5"/>
  <c r="E44" i="5"/>
  <c r="F44" i="5"/>
  <c r="G44" i="5"/>
  <c r="H44" i="5"/>
  <c r="I44" i="5"/>
  <c r="J44" i="5"/>
  <c r="B45" i="5"/>
  <c r="C45" i="5"/>
  <c r="D45" i="5"/>
  <c r="E45" i="5"/>
  <c r="F45" i="5"/>
  <c r="G45" i="5"/>
  <c r="H45" i="5"/>
  <c r="I45" i="5"/>
  <c r="J45" i="5"/>
  <c r="B46" i="5"/>
  <c r="C46" i="5"/>
  <c r="D46" i="5"/>
  <c r="E46" i="5"/>
  <c r="F46" i="5"/>
  <c r="G46" i="5"/>
  <c r="H46" i="5"/>
  <c r="I46" i="5"/>
  <c r="J46" i="5"/>
  <c r="B47" i="5"/>
  <c r="C47" i="5"/>
  <c r="D47" i="5"/>
  <c r="E47" i="5"/>
  <c r="F47" i="5"/>
  <c r="G47" i="5"/>
  <c r="H47" i="5"/>
  <c r="I47" i="5"/>
  <c r="J47" i="5"/>
  <c r="B48" i="5"/>
  <c r="C48" i="5"/>
  <c r="D48" i="5"/>
  <c r="E48" i="5"/>
  <c r="F48" i="5"/>
  <c r="G48" i="5"/>
  <c r="H48" i="5"/>
  <c r="I48" i="5"/>
  <c r="J48" i="5"/>
  <c r="B49" i="5"/>
  <c r="C49" i="5"/>
  <c r="D49" i="5"/>
  <c r="E49" i="5"/>
  <c r="F49" i="5"/>
  <c r="G49" i="5"/>
  <c r="H49" i="5"/>
  <c r="I49" i="5"/>
  <c r="J49" i="5"/>
  <c r="B50" i="5"/>
  <c r="C50" i="5"/>
  <c r="D50" i="5"/>
  <c r="E50" i="5"/>
  <c r="F50" i="5"/>
  <c r="G50" i="5"/>
  <c r="H50" i="5"/>
  <c r="I50" i="5"/>
  <c r="J50" i="5"/>
  <c r="B51" i="5"/>
  <c r="C51" i="5"/>
  <c r="D51" i="5"/>
  <c r="E51" i="5"/>
  <c r="F51" i="5"/>
  <c r="G51" i="5"/>
  <c r="H51" i="5"/>
  <c r="I51" i="5"/>
  <c r="J51" i="5"/>
  <c r="B52" i="5"/>
  <c r="C52" i="5"/>
  <c r="D52" i="5"/>
  <c r="E52" i="5"/>
  <c r="F52" i="5"/>
  <c r="G52" i="5"/>
  <c r="H52" i="5"/>
  <c r="I52" i="5"/>
  <c r="J52" i="5"/>
  <c r="B53" i="5"/>
  <c r="C53" i="5"/>
  <c r="D53" i="5"/>
  <c r="E53" i="5"/>
  <c r="F53" i="5"/>
  <c r="G53" i="5"/>
  <c r="H53" i="5"/>
  <c r="I53" i="5"/>
  <c r="J53" i="5"/>
  <c r="B54" i="5"/>
  <c r="C54" i="5"/>
  <c r="D54" i="5"/>
  <c r="E54" i="5"/>
  <c r="F54" i="5"/>
  <c r="G54" i="5"/>
  <c r="H54" i="5"/>
  <c r="I54" i="5"/>
  <c r="J54" i="5"/>
  <c r="B55" i="5"/>
  <c r="C55" i="5"/>
  <c r="D55" i="5"/>
  <c r="E55" i="5"/>
  <c r="F55" i="5"/>
  <c r="G55" i="5"/>
  <c r="H55" i="5"/>
  <c r="I55" i="5"/>
  <c r="J55" i="5"/>
  <c r="B56" i="5"/>
  <c r="C56" i="5"/>
  <c r="D56" i="5"/>
  <c r="E56" i="5"/>
  <c r="F56" i="5"/>
  <c r="G56" i="5"/>
  <c r="H56" i="5"/>
  <c r="I56" i="5"/>
  <c r="J56" i="5"/>
  <c r="B57" i="5"/>
  <c r="C57" i="5"/>
  <c r="D57" i="5"/>
  <c r="E57" i="5"/>
  <c r="F57" i="5"/>
  <c r="G57" i="5"/>
  <c r="H57" i="5"/>
  <c r="I57" i="5"/>
  <c r="J57" i="5"/>
  <c r="B58" i="5"/>
  <c r="C58" i="5"/>
  <c r="D58" i="5"/>
  <c r="E58" i="5"/>
  <c r="F58" i="5"/>
  <c r="G58" i="5"/>
  <c r="H58" i="5"/>
  <c r="I58" i="5"/>
  <c r="J58" i="5"/>
  <c r="B59" i="5"/>
  <c r="C59" i="5"/>
  <c r="D59" i="5"/>
  <c r="E59" i="5"/>
  <c r="F59" i="5"/>
  <c r="G59" i="5"/>
  <c r="H59" i="5"/>
  <c r="I59" i="5"/>
  <c r="J59" i="5"/>
  <c r="B60" i="5"/>
  <c r="C60" i="5"/>
  <c r="D60" i="5"/>
  <c r="E60" i="5"/>
  <c r="F60" i="5"/>
  <c r="G60" i="5"/>
  <c r="H60" i="5"/>
  <c r="I60" i="5"/>
  <c r="J60" i="5"/>
  <c r="B61" i="5"/>
  <c r="C61" i="5"/>
  <c r="D61" i="5"/>
  <c r="E61" i="5"/>
  <c r="F61" i="5"/>
  <c r="G61" i="5"/>
  <c r="H61" i="5"/>
  <c r="I61" i="5"/>
  <c r="J61" i="5"/>
  <c r="B62" i="5"/>
  <c r="C62" i="5"/>
  <c r="D62" i="5"/>
  <c r="E62" i="5"/>
  <c r="F62" i="5"/>
  <c r="G62" i="5"/>
  <c r="H62" i="5"/>
  <c r="I62" i="5"/>
  <c r="J62" i="5"/>
  <c r="B63" i="5"/>
  <c r="C63" i="5"/>
  <c r="D63" i="5"/>
  <c r="E63" i="5"/>
  <c r="F63" i="5"/>
  <c r="G63" i="5"/>
  <c r="H63" i="5"/>
  <c r="I63" i="5"/>
  <c r="J63" i="5"/>
  <c r="B64" i="5"/>
  <c r="C64" i="5"/>
  <c r="D64" i="5"/>
  <c r="E64" i="5"/>
  <c r="F64" i="5"/>
  <c r="G64" i="5"/>
  <c r="H64" i="5"/>
  <c r="I64" i="5"/>
  <c r="J64" i="5"/>
  <c r="B65" i="5"/>
  <c r="C65" i="5"/>
  <c r="D65" i="5"/>
  <c r="E65" i="5"/>
  <c r="F65" i="5"/>
  <c r="G65" i="5"/>
  <c r="H65" i="5"/>
  <c r="I65" i="5"/>
  <c r="J65" i="5"/>
  <c r="B66" i="5"/>
  <c r="C66" i="5"/>
  <c r="D66" i="5"/>
  <c r="E66" i="5"/>
  <c r="F66" i="5"/>
  <c r="G66" i="5"/>
  <c r="H66" i="5"/>
  <c r="I66" i="5"/>
  <c r="J66" i="5"/>
  <c r="B67" i="5"/>
  <c r="C67" i="5"/>
  <c r="D67" i="5"/>
  <c r="E67" i="5"/>
  <c r="F67" i="5"/>
  <c r="G67" i="5"/>
  <c r="H67" i="5"/>
  <c r="I67" i="5"/>
  <c r="J67" i="5"/>
  <c r="B68" i="5"/>
  <c r="C68" i="5"/>
  <c r="D68" i="5"/>
  <c r="E68" i="5"/>
  <c r="F68" i="5"/>
  <c r="G68" i="5"/>
  <c r="H68" i="5"/>
  <c r="I68" i="5"/>
  <c r="J68" i="5"/>
  <c r="B69" i="5"/>
  <c r="C69" i="5"/>
  <c r="D69" i="5"/>
  <c r="E69" i="5"/>
  <c r="F69" i="5"/>
  <c r="G69" i="5"/>
  <c r="H69" i="5"/>
  <c r="I69" i="5"/>
  <c r="J69" i="5"/>
  <c r="B70" i="5"/>
  <c r="C70" i="5"/>
  <c r="D70" i="5"/>
  <c r="E70" i="5"/>
  <c r="F70" i="5"/>
  <c r="G70" i="5"/>
  <c r="H70" i="5"/>
  <c r="I70" i="5"/>
  <c r="J70" i="5"/>
  <c r="B71" i="5"/>
  <c r="C71" i="5"/>
  <c r="D71" i="5"/>
  <c r="E71" i="5"/>
  <c r="F71" i="5"/>
  <c r="G71" i="5"/>
  <c r="H71" i="5"/>
  <c r="I71" i="5"/>
  <c r="J71" i="5"/>
  <c r="B72" i="5"/>
  <c r="C72" i="5"/>
  <c r="D72" i="5"/>
  <c r="E72" i="5"/>
  <c r="F72" i="5"/>
  <c r="G72" i="5"/>
  <c r="H72" i="5"/>
  <c r="I72" i="5"/>
  <c r="J72" i="5"/>
  <c r="B73" i="5"/>
  <c r="C73" i="5"/>
  <c r="D73" i="5"/>
  <c r="E73" i="5"/>
  <c r="F73" i="5"/>
  <c r="G73" i="5"/>
  <c r="H73" i="5"/>
  <c r="I73" i="5"/>
  <c r="J73" i="5"/>
  <c r="B74" i="5"/>
  <c r="C74" i="5"/>
  <c r="D74" i="5"/>
  <c r="E74" i="5"/>
  <c r="F74" i="5"/>
  <c r="G74" i="5"/>
  <c r="H74" i="5"/>
  <c r="I74" i="5"/>
  <c r="J74" i="5"/>
  <c r="B75" i="5"/>
  <c r="C75" i="5"/>
  <c r="D75" i="5"/>
  <c r="E75" i="5"/>
  <c r="F75" i="5"/>
  <c r="G75" i="5"/>
  <c r="H75" i="5"/>
  <c r="I75" i="5"/>
  <c r="J75" i="5"/>
  <c r="B76" i="5"/>
  <c r="C76" i="5"/>
  <c r="D76" i="5"/>
  <c r="E76" i="5"/>
  <c r="F76" i="5"/>
  <c r="G76" i="5"/>
  <c r="H76" i="5"/>
  <c r="I76" i="5"/>
  <c r="J76" i="5"/>
  <c r="B77" i="5"/>
  <c r="C77" i="5"/>
  <c r="D77" i="5"/>
  <c r="E77" i="5"/>
  <c r="F77" i="5"/>
  <c r="G77" i="5"/>
  <c r="H77" i="5"/>
  <c r="I77" i="5"/>
  <c r="J77" i="5"/>
  <c r="B78" i="5"/>
  <c r="C78" i="5"/>
  <c r="D78" i="5"/>
  <c r="E78" i="5"/>
  <c r="F78" i="5"/>
  <c r="G78" i="5"/>
  <c r="H78" i="5"/>
  <c r="I78" i="5"/>
  <c r="J78" i="5"/>
  <c r="B79" i="5"/>
  <c r="C79" i="5"/>
  <c r="D79" i="5"/>
  <c r="E79" i="5"/>
  <c r="F79" i="5"/>
  <c r="G79" i="5"/>
  <c r="H79" i="5"/>
  <c r="I79" i="5"/>
  <c r="J79" i="5"/>
  <c r="B80" i="5"/>
  <c r="C80" i="5"/>
  <c r="D80" i="5"/>
  <c r="E80" i="5"/>
  <c r="F80" i="5"/>
  <c r="G80" i="5"/>
  <c r="H80" i="5"/>
  <c r="I80" i="5"/>
  <c r="J80" i="5"/>
  <c r="B81" i="5"/>
  <c r="C81" i="5"/>
  <c r="D81" i="5"/>
  <c r="E81" i="5"/>
  <c r="F81" i="5"/>
  <c r="G81" i="5"/>
  <c r="H81" i="5"/>
  <c r="I81" i="5"/>
  <c r="J81" i="5"/>
  <c r="B82" i="5"/>
  <c r="C82" i="5"/>
  <c r="D82" i="5"/>
  <c r="E82" i="5"/>
  <c r="F82" i="5"/>
  <c r="G82" i="5"/>
  <c r="H82" i="5"/>
  <c r="I82" i="5"/>
  <c r="J82" i="5"/>
  <c r="B83" i="5"/>
  <c r="C83" i="5"/>
  <c r="D83" i="5"/>
  <c r="E83" i="5"/>
  <c r="F83" i="5"/>
  <c r="G83" i="5"/>
  <c r="H83" i="5"/>
  <c r="I83" i="5"/>
  <c r="J83" i="5"/>
  <c r="B84" i="5"/>
  <c r="C84" i="5"/>
  <c r="D84" i="5"/>
  <c r="E84" i="5"/>
  <c r="F84" i="5"/>
  <c r="G84" i="5"/>
  <c r="H84" i="5"/>
  <c r="I84" i="5"/>
  <c r="J84" i="5"/>
  <c r="B85" i="5"/>
  <c r="C85" i="5"/>
  <c r="D85" i="5"/>
  <c r="E85" i="5"/>
  <c r="F85" i="5"/>
  <c r="G85" i="5"/>
  <c r="H85" i="5"/>
  <c r="I85" i="5"/>
  <c r="J85" i="5"/>
  <c r="B86" i="5"/>
  <c r="C86" i="5"/>
  <c r="D86" i="5"/>
  <c r="E86" i="5"/>
  <c r="F86" i="5"/>
  <c r="G86" i="5"/>
  <c r="H86" i="5"/>
  <c r="I86" i="5"/>
  <c r="J86" i="5"/>
  <c r="B87" i="5"/>
  <c r="C87" i="5"/>
  <c r="D87" i="5"/>
  <c r="E87" i="5"/>
  <c r="F87" i="5"/>
  <c r="G87" i="5"/>
  <c r="H87" i="5"/>
  <c r="I87" i="5"/>
  <c r="J87" i="5"/>
  <c r="B88" i="5"/>
  <c r="C88" i="5"/>
  <c r="D88" i="5"/>
  <c r="E88" i="5"/>
  <c r="F88" i="5"/>
  <c r="G88" i="5"/>
  <c r="H88" i="5"/>
  <c r="I88" i="5"/>
  <c r="J88" i="5"/>
  <c r="B89" i="5"/>
  <c r="C89" i="5"/>
  <c r="D89" i="5"/>
  <c r="E89" i="5"/>
  <c r="F89" i="5"/>
  <c r="G89" i="5"/>
  <c r="H89" i="5"/>
  <c r="I89" i="5"/>
  <c r="J89" i="5"/>
  <c r="B90" i="5"/>
  <c r="C90" i="5"/>
  <c r="D90" i="5"/>
  <c r="E90" i="5"/>
  <c r="F90" i="5"/>
  <c r="G90" i="5"/>
  <c r="H90" i="5"/>
  <c r="I90" i="5"/>
  <c r="J90" i="5"/>
  <c r="B91" i="5"/>
  <c r="C91" i="5"/>
  <c r="D91" i="5"/>
  <c r="E91" i="5"/>
  <c r="F91" i="5"/>
  <c r="G91" i="5"/>
  <c r="H91" i="5"/>
  <c r="I91" i="5"/>
  <c r="J91" i="5"/>
  <c r="B92" i="5"/>
  <c r="C92" i="5"/>
  <c r="D92" i="5"/>
  <c r="E92" i="5"/>
  <c r="F92" i="5"/>
  <c r="G92" i="5"/>
  <c r="H92" i="5"/>
  <c r="I92" i="5"/>
  <c r="J92" i="5"/>
  <c r="B93" i="5"/>
  <c r="C93" i="5"/>
  <c r="D93" i="5"/>
  <c r="E93" i="5"/>
  <c r="F93" i="5"/>
  <c r="G93" i="5"/>
  <c r="H93" i="5"/>
  <c r="I93" i="5"/>
  <c r="J93" i="5"/>
  <c r="B94" i="5"/>
  <c r="C94" i="5"/>
  <c r="D94" i="5"/>
  <c r="E94" i="5"/>
  <c r="F94" i="5"/>
  <c r="G94" i="5"/>
  <c r="H94" i="5"/>
  <c r="I94" i="5"/>
  <c r="J94" i="5"/>
  <c r="B95" i="5"/>
  <c r="C95" i="5"/>
  <c r="D95" i="5"/>
  <c r="E95" i="5"/>
  <c r="F95" i="5"/>
  <c r="G95" i="5"/>
  <c r="H95" i="5"/>
  <c r="I95" i="5"/>
  <c r="J95" i="5"/>
  <c r="B96" i="5"/>
  <c r="C96" i="5"/>
  <c r="D96" i="5"/>
  <c r="E96" i="5"/>
  <c r="F96" i="5"/>
  <c r="G96" i="5"/>
  <c r="H96" i="5"/>
  <c r="I96" i="5"/>
  <c r="J96" i="5"/>
  <c r="B97" i="5"/>
  <c r="C97" i="5"/>
  <c r="D97" i="5"/>
  <c r="E97" i="5"/>
  <c r="F97" i="5"/>
  <c r="G97" i="5"/>
  <c r="H97" i="5"/>
  <c r="I97" i="5"/>
  <c r="J97" i="5"/>
  <c r="B98" i="5"/>
  <c r="C98" i="5"/>
  <c r="D98" i="5"/>
  <c r="E98" i="5"/>
  <c r="F98" i="5"/>
  <c r="G98" i="5"/>
  <c r="H98" i="5"/>
  <c r="I98" i="5"/>
  <c r="J98" i="5"/>
  <c r="B99" i="5"/>
  <c r="C99" i="5"/>
  <c r="D99" i="5"/>
  <c r="E99" i="5"/>
  <c r="F99" i="5"/>
  <c r="G99" i="5"/>
  <c r="H99" i="5"/>
  <c r="I99" i="5"/>
  <c r="J99" i="5"/>
  <c r="B100" i="5"/>
  <c r="C100" i="5"/>
  <c r="D100" i="5"/>
  <c r="E100" i="5"/>
  <c r="F100" i="5"/>
  <c r="G100" i="5"/>
  <c r="H100" i="5"/>
  <c r="I100" i="5"/>
  <c r="J100" i="5"/>
  <c r="B101" i="5"/>
  <c r="C101" i="5"/>
  <c r="D101" i="5"/>
  <c r="E101" i="5"/>
  <c r="F101" i="5"/>
  <c r="G101" i="5"/>
  <c r="H101" i="5"/>
  <c r="I101" i="5"/>
  <c r="J101" i="5"/>
  <c r="B102" i="5"/>
  <c r="C102" i="5"/>
  <c r="D102" i="5"/>
  <c r="E102" i="5"/>
  <c r="F102" i="5"/>
  <c r="G102" i="5"/>
  <c r="H102" i="5"/>
  <c r="I102" i="5"/>
  <c r="J102" i="5"/>
  <c r="B103" i="5"/>
  <c r="C103" i="5"/>
  <c r="D103" i="5"/>
  <c r="E103" i="5"/>
  <c r="F103" i="5"/>
  <c r="G103" i="5"/>
  <c r="H103" i="5"/>
  <c r="I103" i="5"/>
  <c r="J103" i="5"/>
  <c r="B104" i="5"/>
  <c r="C104" i="5"/>
  <c r="D104" i="5"/>
  <c r="E104" i="5"/>
  <c r="F104" i="5"/>
  <c r="G104" i="5"/>
  <c r="H104" i="5"/>
  <c r="I104" i="5"/>
  <c r="J104" i="5"/>
  <c r="B105" i="5"/>
  <c r="C105" i="5"/>
  <c r="D105" i="5"/>
  <c r="E105" i="5"/>
  <c r="F105" i="5"/>
  <c r="G105" i="5"/>
  <c r="H105" i="5"/>
  <c r="I105" i="5"/>
  <c r="J105" i="5"/>
  <c r="B106" i="5"/>
  <c r="C106" i="5"/>
  <c r="D106" i="5"/>
  <c r="E106" i="5"/>
  <c r="F106" i="5"/>
  <c r="G106" i="5"/>
  <c r="H106" i="5"/>
  <c r="I106" i="5"/>
  <c r="J106" i="5"/>
  <c r="B107" i="5"/>
  <c r="C107" i="5"/>
  <c r="D107" i="5"/>
  <c r="E107" i="5"/>
  <c r="F107" i="5"/>
  <c r="G107" i="5"/>
  <c r="H107" i="5"/>
  <c r="I107" i="5"/>
  <c r="J107" i="5"/>
  <c r="B108" i="5"/>
  <c r="C108" i="5"/>
  <c r="D108" i="5"/>
  <c r="E108" i="5"/>
  <c r="F108" i="5"/>
  <c r="G108" i="5"/>
  <c r="H108" i="5"/>
  <c r="I108" i="5"/>
  <c r="J108" i="5"/>
  <c r="B109" i="5"/>
  <c r="C109" i="5"/>
  <c r="D109" i="5"/>
  <c r="E109" i="5"/>
  <c r="F109" i="5"/>
  <c r="G109" i="5"/>
  <c r="H109" i="5"/>
  <c r="I109" i="5"/>
  <c r="J109" i="5"/>
  <c r="B110" i="5"/>
  <c r="C110" i="5"/>
  <c r="D110" i="5"/>
  <c r="E110" i="5"/>
  <c r="F110" i="5"/>
  <c r="G110" i="5"/>
  <c r="H110" i="5"/>
  <c r="I110" i="5"/>
  <c r="J110" i="5"/>
  <c r="B111" i="5"/>
  <c r="C111" i="5"/>
  <c r="D111" i="5"/>
  <c r="E111" i="5"/>
  <c r="F111" i="5"/>
  <c r="G111" i="5"/>
  <c r="H111" i="5"/>
  <c r="I111" i="5"/>
  <c r="J111" i="5"/>
  <c r="B112" i="5"/>
  <c r="C112" i="5"/>
  <c r="D112" i="5"/>
  <c r="E112" i="5"/>
  <c r="F112" i="5"/>
  <c r="G112" i="5"/>
  <c r="H112" i="5"/>
  <c r="I112" i="5"/>
  <c r="J112" i="5"/>
  <c r="B113" i="5"/>
  <c r="C113" i="5"/>
  <c r="D113" i="5"/>
  <c r="E113" i="5"/>
  <c r="F113" i="5"/>
  <c r="G113" i="5"/>
  <c r="H113" i="5"/>
  <c r="I113" i="5"/>
  <c r="J113" i="5"/>
  <c r="B114" i="5"/>
  <c r="C114" i="5"/>
  <c r="D114" i="5"/>
  <c r="E114" i="5"/>
  <c r="F114" i="5"/>
  <c r="G114" i="5"/>
  <c r="H114" i="5"/>
  <c r="I114" i="5"/>
  <c r="J114" i="5"/>
  <c r="B115" i="5"/>
  <c r="C115" i="5"/>
  <c r="D115" i="5"/>
  <c r="E115" i="5"/>
  <c r="F115" i="5"/>
  <c r="G115" i="5"/>
  <c r="H115" i="5"/>
  <c r="I115" i="5"/>
  <c r="J115" i="5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B11" i="3"/>
  <c r="C11" i="3"/>
  <c r="D11" i="3"/>
  <c r="E11" i="3"/>
  <c r="F11" i="3"/>
  <c r="G11" i="3"/>
  <c r="H11" i="3"/>
  <c r="I11" i="3"/>
  <c r="J11" i="3"/>
  <c r="B12" i="3"/>
  <c r="C12" i="3"/>
  <c r="D12" i="3"/>
  <c r="E12" i="3"/>
  <c r="F12" i="3"/>
  <c r="G12" i="3"/>
  <c r="H12" i="3"/>
  <c r="I12" i="3"/>
  <c r="J12" i="3"/>
  <c r="B13" i="3"/>
  <c r="C13" i="3"/>
  <c r="D13" i="3"/>
  <c r="E13" i="3"/>
  <c r="F13" i="3"/>
  <c r="G13" i="3"/>
  <c r="H13" i="3"/>
  <c r="I13" i="3"/>
  <c r="J13" i="3"/>
  <c r="B14" i="3"/>
  <c r="C14" i="3"/>
  <c r="D14" i="3"/>
  <c r="E14" i="3"/>
  <c r="F14" i="3"/>
  <c r="G14" i="3"/>
  <c r="H14" i="3"/>
  <c r="I14" i="3"/>
  <c r="J14" i="3"/>
  <c r="B15" i="3"/>
  <c r="C15" i="3"/>
  <c r="D15" i="3"/>
  <c r="E15" i="3"/>
  <c r="F15" i="3"/>
  <c r="G15" i="3"/>
  <c r="H15" i="3"/>
  <c r="I15" i="3"/>
  <c r="J15" i="3"/>
  <c r="B16" i="3"/>
  <c r="C16" i="3"/>
  <c r="D16" i="3"/>
  <c r="E16" i="3"/>
  <c r="F16" i="3"/>
  <c r="G16" i="3"/>
  <c r="H16" i="3"/>
  <c r="I16" i="3"/>
  <c r="J16" i="3"/>
  <c r="B17" i="3"/>
  <c r="C17" i="3"/>
  <c r="D17" i="3"/>
  <c r="E17" i="3"/>
  <c r="F17" i="3"/>
  <c r="G17" i="3"/>
  <c r="H17" i="3"/>
  <c r="I17" i="3"/>
  <c r="J17" i="3"/>
  <c r="B18" i="3"/>
  <c r="C18" i="3"/>
  <c r="D18" i="3"/>
  <c r="E18" i="3"/>
  <c r="F18" i="3"/>
  <c r="G18" i="3"/>
  <c r="H18" i="3"/>
  <c r="I18" i="3"/>
  <c r="J18" i="3"/>
  <c r="B19" i="3"/>
  <c r="C19" i="3"/>
  <c r="D19" i="3"/>
  <c r="E19" i="3"/>
  <c r="F19" i="3"/>
  <c r="G19" i="3"/>
  <c r="H19" i="3"/>
  <c r="I19" i="3"/>
  <c r="J19" i="3"/>
  <c r="B20" i="3"/>
  <c r="C20" i="3"/>
  <c r="D20" i="3"/>
  <c r="E20" i="3"/>
  <c r="F20" i="3"/>
  <c r="G20" i="3"/>
  <c r="H20" i="3"/>
  <c r="I20" i="3"/>
  <c r="J20" i="3"/>
  <c r="B21" i="3"/>
  <c r="C21" i="3"/>
  <c r="D21" i="3"/>
  <c r="E21" i="3"/>
  <c r="F21" i="3"/>
  <c r="G21" i="3"/>
  <c r="H21" i="3"/>
  <c r="I21" i="3"/>
  <c r="J21" i="3"/>
  <c r="B22" i="3"/>
  <c r="C22" i="3"/>
  <c r="D22" i="3"/>
  <c r="E22" i="3"/>
  <c r="F22" i="3"/>
  <c r="G22" i="3"/>
  <c r="H22" i="3"/>
  <c r="I22" i="3"/>
  <c r="J22" i="3"/>
  <c r="B23" i="3"/>
  <c r="C23" i="3"/>
  <c r="D23" i="3"/>
  <c r="E23" i="3"/>
  <c r="F23" i="3"/>
  <c r="G23" i="3"/>
  <c r="H23" i="3"/>
  <c r="I23" i="3"/>
  <c r="J23" i="3"/>
  <c r="B24" i="3"/>
  <c r="C24" i="3"/>
  <c r="D24" i="3"/>
  <c r="E24" i="3"/>
  <c r="F24" i="3"/>
  <c r="G24" i="3"/>
  <c r="H24" i="3"/>
  <c r="I24" i="3"/>
  <c r="J24" i="3"/>
  <c r="B25" i="3"/>
  <c r="C25" i="3"/>
  <c r="D25" i="3"/>
  <c r="E25" i="3"/>
  <c r="F25" i="3"/>
  <c r="G25" i="3"/>
  <c r="H25" i="3"/>
  <c r="I25" i="3"/>
  <c r="J25" i="3"/>
  <c r="B26" i="3"/>
  <c r="C26" i="3"/>
  <c r="D26" i="3"/>
  <c r="E26" i="3"/>
  <c r="F26" i="3"/>
  <c r="G26" i="3"/>
  <c r="H26" i="3"/>
  <c r="I26" i="3"/>
  <c r="J26" i="3"/>
  <c r="B27" i="3"/>
  <c r="C27" i="3"/>
  <c r="D27" i="3"/>
  <c r="E27" i="3"/>
  <c r="F27" i="3"/>
  <c r="G27" i="3"/>
  <c r="H27" i="3"/>
  <c r="I27" i="3"/>
  <c r="J27" i="3"/>
  <c r="B28" i="3"/>
  <c r="C28" i="3"/>
  <c r="D28" i="3"/>
  <c r="E28" i="3"/>
  <c r="F28" i="3"/>
  <c r="G28" i="3"/>
  <c r="H28" i="3"/>
  <c r="I28" i="3"/>
  <c r="J28" i="3"/>
  <c r="B29" i="3"/>
  <c r="C29" i="3"/>
  <c r="D29" i="3"/>
  <c r="E29" i="3"/>
  <c r="F29" i="3"/>
  <c r="G29" i="3"/>
  <c r="H29" i="3"/>
  <c r="I29" i="3"/>
  <c r="J29" i="3"/>
  <c r="B30" i="3"/>
  <c r="C30" i="3"/>
  <c r="D30" i="3"/>
  <c r="E30" i="3"/>
  <c r="F30" i="3"/>
  <c r="G30" i="3"/>
  <c r="H30" i="3"/>
  <c r="I30" i="3"/>
  <c r="J30" i="3"/>
  <c r="B31" i="3"/>
  <c r="C31" i="3"/>
  <c r="D31" i="3"/>
  <c r="E31" i="3"/>
  <c r="F31" i="3"/>
  <c r="G31" i="3"/>
  <c r="H31" i="3"/>
  <c r="I31" i="3"/>
  <c r="J31" i="3"/>
  <c r="B32" i="3"/>
  <c r="C32" i="3"/>
  <c r="D32" i="3"/>
  <c r="E32" i="3"/>
  <c r="F32" i="3"/>
  <c r="G32" i="3"/>
  <c r="H32" i="3"/>
  <c r="I32" i="3"/>
  <c r="J32" i="3"/>
  <c r="B33" i="3"/>
  <c r="C33" i="3"/>
  <c r="D33" i="3"/>
  <c r="E33" i="3"/>
  <c r="F33" i="3"/>
  <c r="G33" i="3"/>
  <c r="H33" i="3"/>
  <c r="I33" i="3"/>
  <c r="J33" i="3"/>
  <c r="B34" i="3"/>
  <c r="C34" i="3"/>
  <c r="D34" i="3"/>
  <c r="E34" i="3"/>
  <c r="F34" i="3"/>
  <c r="G34" i="3"/>
  <c r="H34" i="3"/>
  <c r="I34" i="3"/>
  <c r="J34" i="3"/>
  <c r="B35" i="3"/>
  <c r="C35" i="3"/>
  <c r="D35" i="3"/>
  <c r="E35" i="3"/>
  <c r="F35" i="3"/>
  <c r="G35" i="3"/>
  <c r="H35" i="3"/>
  <c r="I35" i="3"/>
  <c r="J35" i="3"/>
  <c r="B36" i="3"/>
  <c r="C36" i="3"/>
  <c r="D36" i="3"/>
  <c r="E36" i="3"/>
  <c r="F36" i="3"/>
  <c r="G36" i="3"/>
  <c r="H36" i="3"/>
  <c r="I36" i="3"/>
  <c r="J36" i="3"/>
  <c r="B37" i="3"/>
  <c r="C37" i="3"/>
  <c r="D37" i="3"/>
  <c r="E37" i="3"/>
  <c r="F37" i="3"/>
  <c r="G37" i="3"/>
  <c r="H37" i="3"/>
  <c r="I37" i="3"/>
  <c r="J37" i="3"/>
  <c r="B38" i="3"/>
  <c r="C38" i="3"/>
  <c r="D38" i="3"/>
  <c r="E38" i="3"/>
  <c r="F38" i="3"/>
  <c r="G38" i="3"/>
  <c r="H38" i="3"/>
  <c r="I38" i="3"/>
  <c r="J38" i="3"/>
  <c r="B39" i="3"/>
  <c r="C39" i="3"/>
  <c r="D39" i="3"/>
  <c r="E39" i="3"/>
  <c r="F39" i="3"/>
  <c r="G39" i="3"/>
  <c r="H39" i="3"/>
  <c r="I39" i="3"/>
  <c r="J39" i="3"/>
  <c r="B40" i="3"/>
  <c r="C40" i="3"/>
  <c r="D40" i="3"/>
  <c r="E40" i="3"/>
  <c r="F40" i="3"/>
  <c r="G40" i="3"/>
  <c r="H40" i="3"/>
  <c r="I40" i="3"/>
  <c r="J40" i="3"/>
  <c r="B41" i="3"/>
  <c r="C41" i="3"/>
  <c r="D41" i="3"/>
  <c r="E41" i="3"/>
  <c r="F41" i="3"/>
  <c r="G41" i="3"/>
  <c r="H41" i="3"/>
  <c r="I41" i="3"/>
  <c r="J41" i="3"/>
  <c r="B42" i="3"/>
  <c r="C42" i="3"/>
  <c r="D42" i="3"/>
  <c r="E42" i="3"/>
  <c r="F42" i="3"/>
  <c r="G42" i="3"/>
  <c r="H42" i="3"/>
  <c r="I42" i="3"/>
  <c r="J42" i="3"/>
  <c r="B43" i="3"/>
  <c r="C43" i="3"/>
  <c r="D43" i="3"/>
  <c r="E43" i="3"/>
  <c r="F43" i="3"/>
  <c r="G43" i="3"/>
  <c r="H43" i="3"/>
  <c r="I43" i="3"/>
  <c r="J43" i="3"/>
  <c r="B44" i="3"/>
  <c r="C44" i="3"/>
  <c r="D44" i="3"/>
  <c r="E44" i="3"/>
  <c r="F44" i="3"/>
  <c r="G44" i="3"/>
  <c r="H44" i="3"/>
  <c r="I44" i="3"/>
  <c r="J44" i="3"/>
  <c r="B45" i="3"/>
  <c r="C45" i="3"/>
  <c r="D45" i="3"/>
  <c r="E45" i="3"/>
  <c r="F45" i="3"/>
  <c r="G45" i="3"/>
  <c r="H45" i="3"/>
  <c r="I45" i="3"/>
  <c r="J45" i="3"/>
  <c r="B46" i="3"/>
  <c r="C46" i="3"/>
  <c r="D46" i="3"/>
  <c r="E46" i="3"/>
  <c r="F46" i="3"/>
  <c r="G46" i="3"/>
  <c r="H46" i="3"/>
  <c r="I46" i="3"/>
  <c r="J46" i="3"/>
  <c r="B47" i="3"/>
  <c r="C47" i="3"/>
  <c r="D47" i="3"/>
  <c r="E47" i="3"/>
  <c r="F47" i="3"/>
  <c r="G47" i="3"/>
  <c r="H47" i="3"/>
  <c r="I47" i="3"/>
  <c r="J47" i="3"/>
  <c r="B48" i="3"/>
  <c r="C48" i="3"/>
  <c r="D48" i="3"/>
  <c r="E48" i="3"/>
  <c r="F48" i="3"/>
  <c r="G48" i="3"/>
  <c r="H48" i="3"/>
  <c r="I48" i="3"/>
  <c r="J48" i="3"/>
  <c r="B49" i="3"/>
  <c r="C49" i="3"/>
  <c r="D49" i="3"/>
  <c r="E49" i="3"/>
  <c r="F49" i="3"/>
  <c r="G49" i="3"/>
  <c r="H49" i="3"/>
  <c r="I49" i="3"/>
  <c r="J49" i="3"/>
  <c r="B50" i="3"/>
  <c r="C50" i="3"/>
  <c r="D50" i="3"/>
  <c r="E50" i="3"/>
  <c r="F50" i="3"/>
  <c r="G50" i="3"/>
  <c r="H50" i="3"/>
  <c r="I50" i="3"/>
  <c r="J50" i="3"/>
  <c r="B51" i="3"/>
  <c r="C51" i="3"/>
  <c r="D51" i="3"/>
  <c r="E51" i="3"/>
  <c r="F51" i="3"/>
  <c r="G51" i="3"/>
  <c r="H51" i="3"/>
  <c r="I51" i="3"/>
  <c r="J51" i="3"/>
  <c r="B52" i="3"/>
  <c r="C52" i="3"/>
  <c r="D52" i="3"/>
  <c r="E52" i="3"/>
  <c r="F52" i="3"/>
  <c r="G52" i="3"/>
  <c r="H52" i="3"/>
  <c r="I52" i="3"/>
  <c r="J52" i="3"/>
  <c r="B53" i="3"/>
  <c r="C53" i="3"/>
  <c r="D53" i="3"/>
  <c r="E53" i="3"/>
  <c r="F53" i="3"/>
  <c r="G53" i="3"/>
  <c r="H53" i="3"/>
  <c r="I53" i="3"/>
  <c r="J53" i="3"/>
  <c r="B54" i="3"/>
  <c r="C54" i="3"/>
  <c r="D54" i="3"/>
  <c r="E54" i="3"/>
  <c r="F54" i="3"/>
  <c r="G54" i="3"/>
  <c r="H54" i="3"/>
  <c r="I54" i="3"/>
  <c r="J54" i="3"/>
  <c r="B55" i="3"/>
  <c r="C55" i="3"/>
  <c r="D55" i="3"/>
  <c r="E55" i="3"/>
  <c r="F55" i="3"/>
  <c r="G55" i="3"/>
  <c r="H55" i="3"/>
  <c r="I55" i="3"/>
  <c r="J55" i="3"/>
  <c r="B56" i="3"/>
  <c r="C56" i="3"/>
  <c r="D56" i="3"/>
  <c r="E56" i="3"/>
  <c r="F56" i="3"/>
  <c r="G56" i="3"/>
  <c r="H56" i="3"/>
  <c r="I56" i="3"/>
  <c r="J56" i="3"/>
  <c r="B57" i="3"/>
  <c r="C57" i="3"/>
  <c r="D57" i="3"/>
  <c r="E57" i="3"/>
  <c r="F57" i="3"/>
  <c r="G57" i="3"/>
  <c r="H57" i="3"/>
  <c r="I57" i="3"/>
  <c r="J57" i="3"/>
  <c r="B58" i="3"/>
  <c r="C58" i="3"/>
  <c r="D58" i="3"/>
  <c r="E58" i="3"/>
  <c r="F58" i="3"/>
  <c r="G58" i="3"/>
  <c r="H58" i="3"/>
  <c r="I58" i="3"/>
  <c r="J58" i="3"/>
  <c r="B59" i="3"/>
  <c r="C59" i="3"/>
  <c r="D59" i="3"/>
  <c r="E59" i="3"/>
  <c r="F59" i="3"/>
  <c r="G59" i="3"/>
  <c r="H59" i="3"/>
  <c r="I59" i="3"/>
  <c r="J59" i="3"/>
  <c r="B60" i="3"/>
  <c r="C60" i="3"/>
  <c r="D60" i="3"/>
  <c r="E60" i="3"/>
  <c r="F60" i="3"/>
  <c r="G60" i="3"/>
  <c r="H60" i="3"/>
  <c r="I60" i="3"/>
  <c r="J60" i="3"/>
  <c r="B61" i="3"/>
  <c r="C61" i="3"/>
  <c r="D61" i="3"/>
  <c r="E61" i="3"/>
  <c r="F61" i="3"/>
  <c r="G61" i="3"/>
  <c r="H61" i="3"/>
  <c r="I61" i="3"/>
  <c r="J61" i="3"/>
  <c r="B62" i="3"/>
  <c r="C62" i="3"/>
  <c r="D62" i="3"/>
  <c r="E62" i="3"/>
  <c r="F62" i="3"/>
  <c r="G62" i="3"/>
  <c r="H62" i="3"/>
  <c r="I62" i="3"/>
  <c r="J62" i="3"/>
  <c r="B63" i="3"/>
  <c r="C63" i="3"/>
  <c r="D63" i="3"/>
  <c r="E63" i="3"/>
  <c r="F63" i="3"/>
  <c r="G63" i="3"/>
  <c r="H63" i="3"/>
  <c r="I63" i="3"/>
  <c r="J63" i="3"/>
  <c r="B64" i="3"/>
  <c r="C64" i="3"/>
  <c r="D64" i="3"/>
  <c r="E64" i="3"/>
  <c r="F64" i="3"/>
  <c r="G64" i="3"/>
  <c r="H64" i="3"/>
  <c r="I64" i="3"/>
  <c r="J64" i="3"/>
  <c r="B65" i="3"/>
  <c r="C65" i="3"/>
  <c r="D65" i="3"/>
  <c r="E65" i="3"/>
  <c r="F65" i="3"/>
  <c r="G65" i="3"/>
  <c r="H65" i="3"/>
  <c r="I65" i="3"/>
  <c r="J65" i="3"/>
  <c r="B66" i="3"/>
  <c r="C66" i="3"/>
  <c r="D66" i="3"/>
  <c r="E66" i="3"/>
  <c r="F66" i="3"/>
  <c r="G66" i="3"/>
  <c r="H66" i="3"/>
  <c r="I66" i="3"/>
  <c r="J66" i="3"/>
  <c r="B67" i="3"/>
  <c r="C67" i="3"/>
  <c r="D67" i="3"/>
  <c r="E67" i="3"/>
  <c r="F67" i="3"/>
  <c r="G67" i="3"/>
  <c r="H67" i="3"/>
  <c r="I67" i="3"/>
  <c r="J67" i="3"/>
  <c r="B68" i="3"/>
  <c r="C68" i="3"/>
  <c r="D68" i="3"/>
  <c r="E68" i="3"/>
  <c r="F68" i="3"/>
  <c r="G68" i="3"/>
  <c r="H68" i="3"/>
  <c r="I68" i="3"/>
  <c r="J68" i="3"/>
  <c r="B69" i="3"/>
  <c r="C69" i="3"/>
  <c r="D69" i="3"/>
  <c r="E69" i="3"/>
  <c r="F69" i="3"/>
  <c r="G69" i="3"/>
  <c r="H69" i="3"/>
  <c r="I69" i="3"/>
  <c r="J69" i="3"/>
  <c r="B70" i="3"/>
  <c r="C70" i="3"/>
  <c r="D70" i="3"/>
  <c r="E70" i="3"/>
  <c r="F70" i="3"/>
  <c r="G70" i="3"/>
  <c r="H70" i="3"/>
  <c r="I70" i="3"/>
  <c r="J70" i="3"/>
  <c r="B71" i="3"/>
  <c r="C71" i="3"/>
  <c r="D71" i="3"/>
  <c r="E71" i="3"/>
  <c r="F71" i="3"/>
  <c r="G71" i="3"/>
  <c r="H71" i="3"/>
  <c r="I71" i="3"/>
  <c r="J71" i="3"/>
  <c r="B72" i="3"/>
  <c r="C72" i="3"/>
  <c r="D72" i="3"/>
  <c r="E72" i="3"/>
  <c r="F72" i="3"/>
  <c r="G72" i="3"/>
  <c r="H72" i="3"/>
  <c r="I72" i="3"/>
  <c r="J72" i="3"/>
  <c r="B73" i="3"/>
  <c r="C73" i="3"/>
  <c r="D73" i="3"/>
  <c r="E73" i="3"/>
  <c r="F73" i="3"/>
  <c r="G73" i="3"/>
  <c r="H73" i="3"/>
  <c r="I73" i="3"/>
  <c r="J73" i="3"/>
  <c r="B74" i="3"/>
  <c r="C74" i="3"/>
  <c r="D74" i="3"/>
  <c r="E74" i="3"/>
  <c r="F74" i="3"/>
  <c r="G74" i="3"/>
  <c r="H74" i="3"/>
  <c r="I74" i="3"/>
  <c r="J74" i="3"/>
  <c r="B75" i="3"/>
  <c r="C75" i="3"/>
  <c r="D75" i="3"/>
  <c r="E75" i="3"/>
  <c r="F75" i="3"/>
  <c r="G75" i="3"/>
  <c r="H75" i="3"/>
  <c r="I75" i="3"/>
  <c r="J75" i="3"/>
  <c r="B76" i="3"/>
  <c r="C76" i="3"/>
  <c r="D76" i="3"/>
  <c r="E76" i="3"/>
  <c r="F76" i="3"/>
  <c r="G76" i="3"/>
  <c r="H76" i="3"/>
  <c r="I76" i="3"/>
  <c r="J76" i="3"/>
  <c r="B77" i="3"/>
  <c r="C77" i="3"/>
  <c r="D77" i="3"/>
  <c r="E77" i="3"/>
  <c r="F77" i="3"/>
  <c r="G77" i="3"/>
  <c r="H77" i="3"/>
  <c r="I77" i="3"/>
  <c r="J77" i="3"/>
  <c r="B78" i="3"/>
  <c r="C78" i="3"/>
  <c r="D78" i="3"/>
  <c r="E78" i="3"/>
  <c r="F78" i="3"/>
  <c r="G78" i="3"/>
  <c r="H78" i="3"/>
  <c r="I78" i="3"/>
  <c r="J78" i="3"/>
  <c r="B79" i="3"/>
  <c r="C79" i="3"/>
  <c r="D79" i="3"/>
  <c r="E79" i="3"/>
  <c r="F79" i="3"/>
  <c r="G79" i="3"/>
  <c r="H79" i="3"/>
  <c r="I79" i="3"/>
  <c r="J79" i="3"/>
  <c r="B80" i="3"/>
  <c r="C80" i="3"/>
  <c r="D80" i="3"/>
  <c r="E80" i="3"/>
  <c r="F80" i="3"/>
  <c r="G80" i="3"/>
  <c r="H80" i="3"/>
  <c r="I80" i="3"/>
  <c r="J80" i="3"/>
  <c r="B81" i="3"/>
  <c r="C81" i="3"/>
  <c r="D81" i="3"/>
  <c r="E81" i="3"/>
  <c r="F81" i="3"/>
  <c r="G81" i="3"/>
  <c r="H81" i="3"/>
  <c r="I81" i="3"/>
  <c r="J81" i="3"/>
  <c r="B82" i="3"/>
  <c r="C82" i="3"/>
  <c r="D82" i="3"/>
  <c r="E82" i="3"/>
  <c r="F82" i="3"/>
  <c r="G82" i="3"/>
  <c r="H82" i="3"/>
  <c r="I82" i="3"/>
  <c r="J82" i="3"/>
  <c r="B83" i="3"/>
  <c r="C83" i="3"/>
  <c r="D83" i="3"/>
  <c r="E83" i="3"/>
  <c r="F83" i="3"/>
  <c r="G83" i="3"/>
  <c r="H83" i="3"/>
  <c r="I83" i="3"/>
  <c r="J83" i="3"/>
  <c r="B84" i="3"/>
  <c r="C84" i="3"/>
  <c r="D84" i="3"/>
  <c r="E84" i="3"/>
  <c r="F84" i="3"/>
  <c r="G84" i="3"/>
  <c r="H84" i="3"/>
  <c r="I84" i="3"/>
  <c r="J84" i="3"/>
  <c r="B85" i="3"/>
  <c r="C85" i="3"/>
  <c r="D85" i="3"/>
  <c r="E85" i="3"/>
  <c r="F85" i="3"/>
  <c r="G85" i="3"/>
  <c r="H85" i="3"/>
  <c r="I85" i="3"/>
  <c r="J85" i="3"/>
  <c r="D30" i="1"/>
  <c r="B6" i="2"/>
  <c r="C6" i="2"/>
  <c r="D6" i="2"/>
  <c r="E6" i="2"/>
  <c r="F6" i="2"/>
  <c r="G6" i="2"/>
  <c r="H6" i="2"/>
  <c r="I6" i="2"/>
  <c r="J6" i="2"/>
  <c r="B7" i="2"/>
  <c r="C7" i="2"/>
  <c r="D7" i="2"/>
  <c r="E7" i="2"/>
  <c r="F7" i="2"/>
  <c r="G7" i="2"/>
  <c r="H7" i="2"/>
  <c r="I7" i="2"/>
  <c r="J7" i="2"/>
  <c r="B8" i="2"/>
  <c r="C8" i="2"/>
  <c r="D8" i="2"/>
  <c r="E8" i="2"/>
  <c r="F8" i="2"/>
  <c r="G8" i="2"/>
  <c r="H8" i="2"/>
  <c r="I8" i="2"/>
  <c r="J8" i="2"/>
  <c r="B9" i="2"/>
  <c r="C9" i="2"/>
  <c r="D9" i="2"/>
  <c r="E9" i="2"/>
  <c r="F9" i="2"/>
  <c r="G9" i="2"/>
  <c r="H9" i="2"/>
  <c r="I9" i="2"/>
  <c r="J9" i="2"/>
  <c r="B10" i="2"/>
  <c r="C10" i="2"/>
  <c r="D10" i="2"/>
  <c r="E10" i="2"/>
  <c r="F10" i="2"/>
  <c r="G10" i="2"/>
  <c r="H10" i="2"/>
  <c r="I10" i="2"/>
  <c r="J10" i="2"/>
  <c r="B11" i="2"/>
  <c r="C11" i="2"/>
  <c r="D11" i="2"/>
  <c r="E11" i="2"/>
  <c r="F11" i="2"/>
  <c r="G11" i="2"/>
  <c r="H11" i="2"/>
  <c r="I11" i="2"/>
  <c r="J11" i="2"/>
  <c r="B12" i="2"/>
  <c r="C12" i="2"/>
  <c r="D12" i="2"/>
  <c r="E12" i="2"/>
  <c r="F12" i="2"/>
  <c r="G12" i="2"/>
  <c r="H12" i="2"/>
  <c r="I12" i="2"/>
  <c r="J12" i="2"/>
  <c r="B13" i="2"/>
  <c r="C13" i="2"/>
  <c r="D13" i="2"/>
  <c r="E13" i="2"/>
  <c r="F13" i="2"/>
  <c r="G13" i="2"/>
  <c r="H13" i="2"/>
  <c r="I13" i="2"/>
  <c r="J13" i="2"/>
  <c r="B14" i="2"/>
  <c r="C14" i="2"/>
  <c r="D14" i="2"/>
  <c r="E14" i="2"/>
  <c r="F14" i="2"/>
  <c r="G14" i="2"/>
  <c r="H14" i="2"/>
  <c r="I14" i="2"/>
  <c r="J14" i="2"/>
  <c r="B15" i="2"/>
  <c r="C15" i="2"/>
  <c r="D15" i="2"/>
  <c r="E15" i="2"/>
  <c r="F15" i="2"/>
  <c r="G15" i="2"/>
  <c r="H15" i="2"/>
  <c r="I15" i="2"/>
  <c r="J15" i="2"/>
  <c r="B16" i="2"/>
  <c r="C16" i="2"/>
  <c r="D16" i="2"/>
  <c r="E16" i="2"/>
  <c r="F16" i="2"/>
  <c r="G16" i="2"/>
  <c r="H16" i="2"/>
  <c r="I16" i="2"/>
  <c r="J16" i="2"/>
  <c r="B17" i="2"/>
  <c r="C17" i="2"/>
  <c r="D17" i="2"/>
  <c r="E17" i="2"/>
  <c r="F17" i="2"/>
  <c r="G17" i="2"/>
  <c r="H17" i="2"/>
  <c r="I17" i="2"/>
  <c r="J17" i="2"/>
  <c r="B18" i="2"/>
  <c r="C18" i="2"/>
  <c r="D18" i="2"/>
  <c r="E18" i="2"/>
  <c r="F18" i="2"/>
  <c r="G18" i="2"/>
  <c r="H18" i="2"/>
  <c r="I18" i="2"/>
  <c r="J18" i="2"/>
  <c r="B19" i="2"/>
  <c r="C19" i="2"/>
  <c r="D19" i="2"/>
  <c r="E19" i="2"/>
  <c r="F19" i="2"/>
  <c r="G19" i="2"/>
  <c r="H19" i="2"/>
  <c r="I19" i="2"/>
  <c r="J19" i="2"/>
  <c r="B20" i="2"/>
  <c r="C20" i="2"/>
  <c r="D20" i="2"/>
  <c r="E20" i="2"/>
  <c r="F20" i="2"/>
  <c r="G20" i="2"/>
  <c r="H20" i="2"/>
  <c r="I20" i="2"/>
  <c r="J20" i="2"/>
  <c r="B21" i="2"/>
  <c r="C21" i="2"/>
  <c r="D21" i="2"/>
  <c r="E21" i="2"/>
  <c r="F21" i="2"/>
  <c r="G21" i="2"/>
  <c r="H21" i="2"/>
  <c r="I21" i="2"/>
  <c r="J21" i="2"/>
  <c r="B22" i="2"/>
  <c r="C22" i="2"/>
  <c r="D22" i="2"/>
  <c r="E22" i="2"/>
  <c r="F22" i="2"/>
  <c r="G22" i="2"/>
  <c r="H22" i="2"/>
  <c r="I22" i="2"/>
  <c r="J22" i="2"/>
  <c r="B23" i="2"/>
  <c r="C23" i="2"/>
  <c r="D23" i="2"/>
  <c r="E23" i="2"/>
  <c r="F23" i="2"/>
  <c r="G23" i="2"/>
  <c r="H23" i="2"/>
  <c r="I23" i="2"/>
  <c r="J23" i="2"/>
  <c r="B24" i="2"/>
  <c r="C24" i="2"/>
  <c r="D24" i="2"/>
  <c r="E24" i="2"/>
  <c r="F24" i="2"/>
  <c r="G24" i="2"/>
  <c r="H24" i="2"/>
  <c r="I24" i="2"/>
  <c r="J24" i="2"/>
  <c r="B25" i="2"/>
  <c r="C25" i="2"/>
  <c r="D25" i="2"/>
  <c r="E25" i="2"/>
  <c r="F25" i="2"/>
  <c r="G25" i="2"/>
  <c r="H25" i="2"/>
  <c r="I25" i="2"/>
  <c r="J25" i="2"/>
  <c r="B26" i="2"/>
  <c r="C26" i="2"/>
  <c r="D26" i="2"/>
  <c r="E26" i="2"/>
  <c r="F26" i="2"/>
  <c r="G26" i="2"/>
  <c r="H26" i="2"/>
  <c r="I26" i="2"/>
  <c r="J26" i="2"/>
  <c r="B27" i="2"/>
  <c r="C27" i="2"/>
  <c r="D27" i="2"/>
  <c r="E27" i="2"/>
  <c r="F27" i="2"/>
  <c r="G27" i="2"/>
  <c r="H27" i="2"/>
  <c r="I27" i="2"/>
  <c r="J27" i="2"/>
  <c r="B28" i="2"/>
  <c r="C28" i="2"/>
  <c r="D28" i="2"/>
  <c r="E28" i="2"/>
  <c r="F28" i="2"/>
  <c r="G28" i="2"/>
  <c r="H28" i="2"/>
  <c r="I28" i="2"/>
  <c r="J28" i="2"/>
  <c r="B29" i="2"/>
  <c r="C29" i="2"/>
  <c r="D29" i="2"/>
  <c r="E29" i="2"/>
  <c r="F29" i="2"/>
  <c r="G29" i="2"/>
  <c r="H29" i="2"/>
  <c r="I29" i="2"/>
  <c r="J29" i="2"/>
  <c r="B30" i="2"/>
  <c r="C30" i="2"/>
  <c r="D30" i="2"/>
  <c r="E30" i="2"/>
  <c r="F30" i="2"/>
  <c r="G30" i="2"/>
  <c r="H30" i="2"/>
  <c r="I30" i="2"/>
  <c r="J30" i="2"/>
  <c r="B31" i="2"/>
  <c r="C31" i="2"/>
  <c r="D31" i="2"/>
  <c r="E31" i="2"/>
  <c r="F31" i="2"/>
  <c r="G31" i="2"/>
  <c r="H31" i="2"/>
  <c r="I31" i="2"/>
  <c r="J31" i="2"/>
  <c r="B32" i="2"/>
  <c r="C32" i="2"/>
  <c r="D32" i="2"/>
  <c r="E32" i="2"/>
  <c r="F32" i="2"/>
  <c r="G32" i="2"/>
  <c r="H32" i="2"/>
  <c r="I32" i="2"/>
  <c r="J32" i="2"/>
  <c r="B33" i="2"/>
  <c r="C33" i="2"/>
  <c r="D33" i="2"/>
  <c r="E33" i="2"/>
  <c r="F33" i="2"/>
  <c r="G33" i="2"/>
  <c r="H33" i="2"/>
  <c r="I33" i="2"/>
  <c r="J33" i="2"/>
  <c r="B34" i="2"/>
  <c r="C34" i="2"/>
  <c r="D34" i="2"/>
  <c r="E34" i="2"/>
  <c r="F34" i="2"/>
  <c r="G34" i="2"/>
  <c r="H34" i="2"/>
  <c r="I34" i="2"/>
  <c r="J34" i="2"/>
  <c r="B35" i="2"/>
  <c r="C35" i="2"/>
  <c r="D35" i="2"/>
  <c r="E35" i="2"/>
  <c r="F35" i="2"/>
  <c r="G35" i="2"/>
  <c r="H35" i="2"/>
  <c r="I35" i="2"/>
  <c r="J35" i="2"/>
  <c r="B36" i="2"/>
  <c r="C36" i="2"/>
  <c r="D36" i="2"/>
  <c r="E36" i="2"/>
  <c r="F36" i="2"/>
  <c r="G36" i="2"/>
  <c r="H36" i="2"/>
  <c r="I36" i="2"/>
  <c r="J36" i="2"/>
  <c r="B37" i="2"/>
  <c r="C37" i="2"/>
  <c r="D37" i="2"/>
  <c r="E37" i="2"/>
  <c r="F37" i="2"/>
  <c r="G37" i="2"/>
  <c r="H37" i="2"/>
  <c r="I37" i="2"/>
  <c r="J37" i="2"/>
  <c r="B38" i="2"/>
  <c r="C38" i="2"/>
  <c r="D38" i="2"/>
  <c r="E38" i="2"/>
  <c r="F38" i="2"/>
  <c r="G38" i="2"/>
  <c r="H38" i="2"/>
  <c r="I38" i="2"/>
  <c r="J38" i="2"/>
  <c r="B39" i="2"/>
  <c r="C39" i="2"/>
  <c r="D39" i="2"/>
  <c r="E39" i="2"/>
  <c r="F39" i="2"/>
  <c r="G39" i="2"/>
  <c r="H39" i="2"/>
  <c r="I39" i="2"/>
  <c r="J39" i="2"/>
  <c r="B40" i="2"/>
  <c r="C40" i="2"/>
  <c r="D40" i="2"/>
  <c r="E40" i="2"/>
  <c r="F40" i="2"/>
  <c r="G40" i="2"/>
  <c r="H40" i="2"/>
  <c r="I40" i="2"/>
  <c r="J40" i="2"/>
  <c r="B41" i="2"/>
  <c r="C41" i="2"/>
  <c r="D41" i="2"/>
  <c r="E41" i="2"/>
  <c r="F41" i="2"/>
  <c r="G41" i="2"/>
  <c r="H41" i="2"/>
  <c r="I41" i="2"/>
  <c r="J41" i="2"/>
  <c r="B42" i="2"/>
  <c r="C42" i="2"/>
  <c r="D42" i="2"/>
  <c r="E42" i="2"/>
  <c r="F42" i="2"/>
  <c r="G42" i="2"/>
  <c r="H42" i="2"/>
  <c r="I42" i="2"/>
  <c r="J42" i="2"/>
  <c r="B43" i="2"/>
  <c r="C43" i="2"/>
  <c r="D43" i="2"/>
  <c r="E43" i="2"/>
  <c r="F43" i="2"/>
  <c r="G43" i="2"/>
  <c r="H43" i="2"/>
  <c r="I43" i="2"/>
  <c r="J43" i="2"/>
  <c r="B44" i="2"/>
  <c r="C44" i="2"/>
  <c r="D44" i="2"/>
  <c r="E44" i="2"/>
  <c r="F44" i="2"/>
  <c r="G44" i="2"/>
  <c r="H44" i="2"/>
  <c r="I44" i="2"/>
  <c r="J44" i="2"/>
  <c r="B45" i="2"/>
  <c r="C45" i="2"/>
  <c r="D45" i="2"/>
  <c r="E45" i="2"/>
  <c r="F45" i="2"/>
  <c r="G45" i="2"/>
  <c r="H45" i="2"/>
  <c r="I45" i="2"/>
  <c r="J45" i="2"/>
  <c r="B46" i="2"/>
  <c r="C46" i="2"/>
  <c r="D46" i="2"/>
  <c r="E46" i="2"/>
  <c r="F46" i="2"/>
  <c r="G46" i="2"/>
  <c r="H46" i="2"/>
  <c r="I46" i="2"/>
  <c r="J46" i="2"/>
  <c r="B47" i="2"/>
  <c r="C47" i="2"/>
  <c r="D47" i="2"/>
  <c r="E47" i="2"/>
  <c r="F47" i="2"/>
  <c r="G47" i="2"/>
  <c r="H47" i="2"/>
  <c r="I47" i="2"/>
  <c r="J47" i="2"/>
  <c r="B48" i="2"/>
  <c r="C48" i="2"/>
  <c r="D48" i="2"/>
  <c r="E48" i="2"/>
  <c r="F48" i="2"/>
  <c r="G48" i="2"/>
  <c r="H48" i="2"/>
  <c r="I48" i="2"/>
  <c r="J48" i="2"/>
  <c r="B49" i="2"/>
  <c r="C49" i="2"/>
  <c r="D49" i="2"/>
  <c r="E49" i="2"/>
  <c r="F49" i="2"/>
  <c r="G49" i="2"/>
  <c r="H49" i="2"/>
  <c r="I49" i="2"/>
  <c r="J49" i="2"/>
  <c r="B50" i="2"/>
  <c r="C50" i="2"/>
  <c r="D50" i="2"/>
  <c r="E50" i="2"/>
  <c r="F50" i="2"/>
  <c r="G50" i="2"/>
  <c r="H50" i="2"/>
  <c r="I50" i="2"/>
  <c r="J50" i="2"/>
  <c r="B51" i="2"/>
  <c r="C51" i="2"/>
  <c r="D51" i="2"/>
  <c r="E51" i="2"/>
  <c r="F51" i="2"/>
  <c r="G51" i="2"/>
  <c r="H51" i="2"/>
  <c r="I51" i="2"/>
  <c r="J51" i="2"/>
  <c r="B52" i="2"/>
  <c r="C52" i="2"/>
  <c r="D52" i="2"/>
  <c r="E52" i="2"/>
  <c r="F52" i="2"/>
  <c r="G52" i="2"/>
  <c r="H52" i="2"/>
  <c r="I52" i="2"/>
  <c r="J52" i="2"/>
  <c r="B53" i="2"/>
  <c r="C53" i="2"/>
  <c r="D53" i="2"/>
  <c r="E53" i="2"/>
  <c r="F53" i="2"/>
  <c r="G53" i="2"/>
  <c r="H53" i="2"/>
  <c r="I53" i="2"/>
  <c r="J53" i="2"/>
  <c r="B54" i="2"/>
  <c r="C54" i="2"/>
  <c r="D54" i="2"/>
  <c r="E54" i="2"/>
  <c r="F54" i="2"/>
  <c r="G54" i="2"/>
  <c r="H54" i="2"/>
  <c r="I54" i="2"/>
  <c r="J54" i="2"/>
  <c r="B55" i="2"/>
  <c r="C55" i="2"/>
  <c r="D55" i="2"/>
  <c r="E55" i="2"/>
  <c r="F55" i="2"/>
  <c r="G55" i="2"/>
  <c r="H55" i="2"/>
  <c r="I55" i="2"/>
  <c r="J55" i="2"/>
  <c r="B56" i="2"/>
  <c r="C56" i="2"/>
  <c r="D56" i="2"/>
  <c r="E56" i="2"/>
  <c r="F56" i="2"/>
  <c r="G56" i="2"/>
  <c r="H56" i="2"/>
  <c r="I56" i="2"/>
  <c r="J56" i="2"/>
  <c r="B57" i="2"/>
  <c r="C57" i="2"/>
  <c r="D57" i="2"/>
  <c r="E57" i="2"/>
  <c r="F57" i="2"/>
  <c r="G57" i="2"/>
  <c r="H57" i="2"/>
  <c r="I57" i="2"/>
  <c r="J57" i="2"/>
  <c r="B58" i="2"/>
  <c r="C58" i="2"/>
  <c r="D58" i="2"/>
  <c r="E58" i="2"/>
  <c r="F58" i="2"/>
  <c r="G58" i="2"/>
  <c r="H58" i="2"/>
  <c r="I58" i="2"/>
  <c r="J58" i="2"/>
  <c r="B59" i="2"/>
  <c r="C59" i="2"/>
  <c r="D59" i="2"/>
  <c r="E59" i="2"/>
  <c r="F59" i="2"/>
  <c r="G59" i="2"/>
  <c r="H59" i="2"/>
  <c r="I59" i="2"/>
  <c r="J59" i="2"/>
  <c r="B60" i="2"/>
  <c r="C60" i="2"/>
  <c r="D60" i="2"/>
  <c r="E60" i="2"/>
  <c r="F60" i="2"/>
  <c r="G60" i="2"/>
  <c r="H60" i="2"/>
  <c r="I60" i="2"/>
  <c r="J60" i="2"/>
  <c r="B61" i="2"/>
  <c r="C61" i="2"/>
  <c r="D61" i="2"/>
  <c r="E61" i="2"/>
  <c r="F61" i="2"/>
  <c r="G61" i="2"/>
  <c r="H61" i="2"/>
  <c r="I61" i="2"/>
  <c r="J61" i="2"/>
  <c r="B62" i="2"/>
  <c r="C62" i="2"/>
  <c r="D62" i="2"/>
  <c r="E62" i="2"/>
  <c r="F62" i="2"/>
  <c r="G62" i="2"/>
  <c r="H62" i="2"/>
  <c r="I62" i="2"/>
  <c r="J62" i="2"/>
  <c r="B63" i="2"/>
  <c r="C63" i="2"/>
  <c r="D63" i="2"/>
  <c r="E63" i="2"/>
  <c r="F63" i="2"/>
  <c r="G63" i="2"/>
  <c r="H63" i="2"/>
  <c r="I63" i="2"/>
  <c r="J63" i="2"/>
  <c r="B64" i="2"/>
  <c r="C64" i="2"/>
  <c r="D64" i="2"/>
  <c r="E64" i="2"/>
  <c r="F64" i="2"/>
  <c r="G64" i="2"/>
  <c r="H64" i="2"/>
  <c r="I64" i="2"/>
  <c r="J64" i="2"/>
  <c r="B65" i="2"/>
  <c r="C65" i="2"/>
  <c r="D65" i="2"/>
  <c r="E65" i="2"/>
  <c r="F65" i="2"/>
  <c r="G65" i="2"/>
  <c r="H65" i="2"/>
  <c r="I65" i="2"/>
  <c r="J65" i="2"/>
  <c r="B66" i="2"/>
  <c r="C66" i="2"/>
  <c r="D66" i="2"/>
  <c r="E66" i="2"/>
  <c r="F66" i="2"/>
  <c r="G66" i="2"/>
  <c r="H66" i="2"/>
  <c r="I66" i="2"/>
  <c r="J66" i="2"/>
  <c r="B67" i="2"/>
  <c r="C67" i="2"/>
  <c r="D67" i="2"/>
  <c r="E67" i="2"/>
  <c r="F67" i="2"/>
  <c r="G67" i="2"/>
  <c r="H67" i="2"/>
  <c r="I67" i="2"/>
  <c r="J67" i="2"/>
  <c r="B68" i="2"/>
  <c r="C68" i="2"/>
  <c r="D68" i="2"/>
  <c r="E68" i="2"/>
  <c r="F68" i="2"/>
  <c r="G68" i="2"/>
  <c r="H68" i="2"/>
  <c r="I68" i="2"/>
  <c r="J68" i="2"/>
  <c r="B69" i="2"/>
  <c r="C69" i="2"/>
  <c r="D69" i="2"/>
  <c r="E69" i="2"/>
  <c r="F69" i="2"/>
  <c r="G69" i="2"/>
  <c r="H69" i="2"/>
  <c r="I69" i="2"/>
  <c r="J69" i="2"/>
  <c r="B70" i="2"/>
  <c r="C70" i="2"/>
  <c r="D70" i="2"/>
  <c r="E70" i="2"/>
  <c r="F70" i="2"/>
  <c r="G70" i="2"/>
  <c r="H70" i="2"/>
  <c r="I70" i="2"/>
  <c r="J70" i="2"/>
  <c r="B71" i="2"/>
  <c r="C71" i="2"/>
  <c r="D71" i="2"/>
  <c r="E71" i="2"/>
  <c r="F71" i="2"/>
  <c r="G71" i="2"/>
  <c r="H71" i="2"/>
  <c r="I71" i="2"/>
  <c r="J71" i="2"/>
  <c r="B72" i="2"/>
  <c r="C72" i="2"/>
  <c r="D72" i="2"/>
  <c r="E72" i="2"/>
  <c r="F72" i="2"/>
  <c r="G72" i="2"/>
  <c r="H72" i="2"/>
  <c r="I72" i="2"/>
  <c r="J72" i="2"/>
  <c r="B73" i="2"/>
  <c r="C73" i="2"/>
  <c r="D73" i="2"/>
  <c r="E73" i="2"/>
  <c r="F73" i="2"/>
  <c r="G73" i="2"/>
  <c r="H73" i="2"/>
  <c r="I73" i="2"/>
  <c r="J73" i="2"/>
  <c r="B74" i="2"/>
  <c r="C74" i="2"/>
  <c r="D74" i="2"/>
  <c r="E74" i="2"/>
  <c r="F74" i="2"/>
  <c r="G74" i="2"/>
  <c r="H74" i="2"/>
  <c r="I74" i="2"/>
  <c r="J74" i="2"/>
  <c r="B75" i="2"/>
  <c r="C75" i="2"/>
  <c r="D75" i="2"/>
  <c r="E75" i="2"/>
  <c r="F75" i="2"/>
  <c r="G75" i="2"/>
  <c r="H75" i="2"/>
  <c r="I75" i="2"/>
  <c r="J75" i="2"/>
  <c r="B76" i="2"/>
  <c r="C76" i="2"/>
  <c r="D76" i="2"/>
  <c r="E76" i="2"/>
  <c r="F76" i="2"/>
  <c r="G76" i="2"/>
  <c r="H76" i="2"/>
  <c r="I76" i="2"/>
  <c r="J76" i="2"/>
  <c r="B77" i="2"/>
  <c r="C77" i="2"/>
  <c r="D77" i="2"/>
  <c r="E77" i="2"/>
  <c r="F77" i="2"/>
  <c r="G77" i="2"/>
  <c r="H77" i="2"/>
  <c r="I77" i="2"/>
  <c r="J77" i="2"/>
  <c r="B78" i="2"/>
  <c r="C78" i="2"/>
  <c r="D78" i="2"/>
  <c r="E78" i="2"/>
  <c r="F78" i="2"/>
  <c r="G78" i="2"/>
  <c r="H78" i="2"/>
  <c r="I78" i="2"/>
  <c r="J78" i="2"/>
  <c r="B79" i="2"/>
  <c r="C79" i="2"/>
  <c r="D79" i="2"/>
  <c r="E79" i="2"/>
  <c r="F79" i="2"/>
  <c r="G79" i="2"/>
  <c r="H79" i="2"/>
  <c r="I79" i="2"/>
  <c r="J79" i="2"/>
  <c r="B80" i="2"/>
  <c r="C80" i="2"/>
  <c r="D80" i="2"/>
  <c r="E80" i="2"/>
  <c r="F80" i="2"/>
  <c r="G80" i="2"/>
  <c r="H80" i="2"/>
  <c r="I80" i="2"/>
  <c r="J80" i="2"/>
  <c r="B81" i="2"/>
  <c r="C81" i="2"/>
  <c r="D81" i="2"/>
  <c r="E81" i="2"/>
  <c r="F81" i="2"/>
  <c r="G81" i="2"/>
  <c r="H81" i="2"/>
  <c r="I81" i="2"/>
  <c r="J81" i="2"/>
  <c r="B82" i="2"/>
  <c r="C82" i="2"/>
  <c r="D82" i="2"/>
  <c r="E82" i="2"/>
  <c r="F82" i="2"/>
  <c r="G82" i="2"/>
  <c r="H82" i="2"/>
  <c r="I82" i="2"/>
  <c r="J82" i="2"/>
  <c r="B83" i="2"/>
  <c r="C83" i="2"/>
  <c r="D83" i="2"/>
  <c r="E83" i="2"/>
  <c r="F83" i="2"/>
  <c r="G83" i="2"/>
  <c r="H83" i="2"/>
  <c r="I83" i="2"/>
  <c r="J83" i="2"/>
  <c r="B84" i="2"/>
  <c r="C84" i="2"/>
  <c r="D84" i="2"/>
  <c r="E84" i="2"/>
  <c r="F84" i="2"/>
  <c r="G84" i="2"/>
  <c r="H84" i="2"/>
  <c r="I84" i="2"/>
  <c r="J84" i="2"/>
  <c r="B85" i="2"/>
  <c r="C85" i="2"/>
  <c r="D85" i="2"/>
  <c r="E85" i="2"/>
  <c r="F85" i="2"/>
  <c r="G85" i="2"/>
  <c r="H85" i="2"/>
  <c r="I85" i="2"/>
  <c r="J85" i="2"/>
  <c r="J115" i="1"/>
  <c r="I115" i="1"/>
  <c r="H115" i="1"/>
  <c r="G115" i="1"/>
  <c r="F115" i="1"/>
  <c r="E115" i="1"/>
  <c r="D115" i="1"/>
  <c r="C115" i="1"/>
  <c r="B115" i="1"/>
  <c r="J114" i="1"/>
  <c r="I114" i="1"/>
  <c r="H114" i="1"/>
  <c r="G114" i="1"/>
  <c r="F114" i="1"/>
  <c r="E114" i="1"/>
  <c r="D114" i="1"/>
  <c r="C114" i="1"/>
  <c r="B114" i="1"/>
  <c r="J113" i="1"/>
  <c r="I113" i="1"/>
  <c r="H113" i="1"/>
  <c r="G113" i="1"/>
  <c r="F113" i="1"/>
  <c r="E113" i="1"/>
  <c r="D113" i="1"/>
  <c r="C113" i="1"/>
  <c r="B113" i="1"/>
  <c r="J112" i="1"/>
  <c r="I112" i="1"/>
  <c r="H112" i="1"/>
  <c r="G112" i="1"/>
  <c r="F112" i="1"/>
  <c r="E112" i="1"/>
  <c r="D112" i="1"/>
  <c r="C112" i="1"/>
  <c r="B112" i="1"/>
  <c r="J111" i="1"/>
  <c r="I111" i="1"/>
  <c r="H111" i="1"/>
  <c r="G111" i="1"/>
  <c r="F111" i="1"/>
  <c r="E111" i="1"/>
  <c r="D111" i="1"/>
  <c r="C111" i="1"/>
  <c r="B111" i="1"/>
  <c r="J110" i="1"/>
  <c r="I110" i="1"/>
  <c r="H110" i="1"/>
  <c r="G110" i="1"/>
  <c r="F110" i="1"/>
  <c r="E110" i="1"/>
  <c r="D110" i="1"/>
  <c r="C110" i="1"/>
  <c r="B110" i="1"/>
  <c r="J109" i="1"/>
  <c r="I109" i="1"/>
  <c r="H109" i="1"/>
  <c r="G109" i="1"/>
  <c r="F109" i="1"/>
  <c r="E109" i="1"/>
  <c r="D109" i="1"/>
  <c r="C109" i="1"/>
  <c r="B109" i="1"/>
  <c r="J108" i="1"/>
  <c r="I108" i="1"/>
  <c r="H108" i="1"/>
  <c r="G108" i="1"/>
  <c r="F108" i="1"/>
  <c r="E108" i="1"/>
  <c r="D108" i="1"/>
  <c r="C108" i="1"/>
  <c r="B108" i="1"/>
  <c r="J107" i="1"/>
  <c r="I107" i="1"/>
  <c r="H107" i="1"/>
  <c r="G107" i="1"/>
  <c r="F107" i="1"/>
  <c r="E107" i="1"/>
  <c r="D107" i="1"/>
  <c r="C107" i="1"/>
  <c r="B107" i="1"/>
  <c r="J106" i="1"/>
  <c r="I106" i="1"/>
  <c r="H106" i="1"/>
  <c r="G106" i="1"/>
  <c r="F106" i="1"/>
  <c r="E106" i="1"/>
  <c r="D106" i="1"/>
  <c r="C106" i="1"/>
  <c r="B106" i="1"/>
  <c r="J105" i="1"/>
  <c r="I105" i="1"/>
  <c r="H105" i="1"/>
  <c r="G105" i="1"/>
  <c r="F105" i="1"/>
  <c r="E105" i="1"/>
  <c r="D105" i="1"/>
  <c r="C105" i="1"/>
  <c r="B105" i="1"/>
  <c r="J104" i="1"/>
  <c r="I104" i="1"/>
  <c r="H104" i="1"/>
  <c r="G104" i="1"/>
  <c r="F104" i="1"/>
  <c r="E104" i="1"/>
  <c r="D104" i="1"/>
  <c r="C104" i="1"/>
  <c r="B104" i="1"/>
  <c r="J103" i="1"/>
  <c r="I103" i="1"/>
  <c r="H103" i="1"/>
  <c r="G103" i="1"/>
  <c r="F103" i="1"/>
  <c r="E103" i="1"/>
  <c r="D103" i="1"/>
  <c r="C103" i="1"/>
  <c r="B103" i="1"/>
  <c r="J102" i="1"/>
  <c r="I102" i="1"/>
  <c r="H102" i="1"/>
  <c r="G102" i="1"/>
  <c r="F102" i="1"/>
  <c r="E102" i="1"/>
  <c r="D102" i="1"/>
  <c r="C102" i="1"/>
  <c r="B102" i="1"/>
  <c r="J101" i="1"/>
  <c r="I101" i="1"/>
  <c r="H101" i="1"/>
  <c r="G101" i="1"/>
  <c r="F101" i="1"/>
  <c r="E101" i="1"/>
  <c r="D101" i="1"/>
  <c r="C101" i="1"/>
  <c r="B101" i="1"/>
  <c r="J100" i="1"/>
  <c r="I100" i="1"/>
  <c r="H100" i="1"/>
  <c r="G100" i="1"/>
  <c r="F100" i="1"/>
  <c r="E100" i="1"/>
  <c r="D100" i="1"/>
  <c r="C100" i="1"/>
  <c r="B100" i="1"/>
  <c r="J99" i="1"/>
  <c r="I99" i="1"/>
  <c r="H99" i="1"/>
  <c r="G99" i="1"/>
  <c r="F99" i="1"/>
  <c r="E99" i="1"/>
  <c r="D99" i="1"/>
  <c r="C99" i="1"/>
  <c r="B99" i="1"/>
  <c r="J98" i="1"/>
  <c r="I98" i="1"/>
  <c r="H98" i="1"/>
  <c r="G98" i="1"/>
  <c r="F98" i="1"/>
  <c r="E98" i="1"/>
  <c r="D98" i="1"/>
  <c r="C98" i="1"/>
  <c r="B98" i="1"/>
  <c r="J97" i="1"/>
  <c r="I97" i="1"/>
  <c r="H97" i="1"/>
  <c r="G97" i="1"/>
  <c r="F97" i="1"/>
  <c r="E97" i="1"/>
  <c r="D97" i="1"/>
  <c r="C97" i="1"/>
  <c r="B97" i="1"/>
  <c r="J96" i="1"/>
  <c r="I96" i="1"/>
  <c r="H96" i="1"/>
  <c r="G96" i="1"/>
  <c r="F96" i="1"/>
  <c r="E96" i="1"/>
  <c r="D96" i="1"/>
  <c r="C96" i="1"/>
  <c r="B96" i="1"/>
  <c r="J95" i="1"/>
  <c r="I95" i="1"/>
  <c r="H95" i="1"/>
  <c r="G95" i="1"/>
  <c r="F95" i="1"/>
  <c r="E95" i="1"/>
  <c r="D95" i="1"/>
  <c r="C95" i="1"/>
  <c r="B95" i="1"/>
  <c r="J94" i="1"/>
  <c r="I94" i="1"/>
  <c r="H94" i="1"/>
  <c r="G94" i="1"/>
  <c r="F94" i="1"/>
  <c r="E94" i="1"/>
  <c r="D94" i="1"/>
  <c r="C94" i="1"/>
  <c r="B94" i="1"/>
  <c r="J93" i="1"/>
  <c r="I93" i="1"/>
  <c r="H93" i="1"/>
  <c r="G93" i="1"/>
  <c r="F93" i="1"/>
  <c r="E93" i="1"/>
  <c r="D93" i="1"/>
  <c r="C93" i="1"/>
  <c r="B93" i="1"/>
  <c r="J92" i="1"/>
  <c r="I92" i="1"/>
  <c r="H92" i="1"/>
  <c r="G92" i="1"/>
  <c r="F92" i="1"/>
  <c r="E92" i="1"/>
  <c r="D92" i="1"/>
  <c r="C92" i="1"/>
  <c r="B92" i="1"/>
  <c r="J91" i="1"/>
  <c r="I91" i="1"/>
  <c r="H91" i="1"/>
  <c r="G91" i="1"/>
  <c r="F91" i="1"/>
  <c r="E91" i="1"/>
  <c r="D91" i="1"/>
  <c r="C91" i="1"/>
  <c r="B91" i="1"/>
  <c r="J90" i="1"/>
  <c r="I90" i="1"/>
  <c r="H90" i="1"/>
  <c r="G90" i="1"/>
  <c r="F90" i="1"/>
  <c r="E90" i="1"/>
  <c r="D90" i="1"/>
  <c r="C90" i="1"/>
  <c r="B90" i="1"/>
  <c r="J89" i="1"/>
  <c r="I89" i="1"/>
  <c r="H89" i="1"/>
  <c r="G89" i="1"/>
  <c r="F89" i="1"/>
  <c r="E89" i="1"/>
  <c r="D89" i="1"/>
  <c r="C89" i="1"/>
  <c r="B89" i="1"/>
  <c r="J88" i="1"/>
  <c r="I88" i="1"/>
  <c r="H88" i="1"/>
  <c r="G88" i="1"/>
  <c r="F88" i="1"/>
  <c r="E88" i="1"/>
  <c r="D88" i="1"/>
  <c r="C88" i="1"/>
  <c r="B88" i="1"/>
  <c r="J87" i="1"/>
  <c r="I87" i="1"/>
  <c r="H87" i="1"/>
  <c r="G87" i="1"/>
  <c r="F87" i="1"/>
  <c r="E87" i="1"/>
  <c r="D87" i="1"/>
  <c r="C87" i="1"/>
  <c r="B87" i="1"/>
  <c r="J86" i="1"/>
  <c r="I86" i="1"/>
  <c r="H86" i="1"/>
  <c r="G86" i="1"/>
  <c r="F86" i="1"/>
  <c r="E86" i="1"/>
  <c r="D86" i="1"/>
  <c r="C86" i="1"/>
  <c r="B86" i="1"/>
  <c r="J85" i="1"/>
  <c r="I85" i="1"/>
  <c r="H85" i="1"/>
  <c r="G85" i="1"/>
  <c r="F85" i="1"/>
  <c r="E85" i="1"/>
  <c r="D85" i="1"/>
  <c r="C85" i="1"/>
  <c r="B85" i="1"/>
  <c r="J84" i="1"/>
  <c r="I84" i="1"/>
  <c r="H84" i="1"/>
  <c r="G84" i="1"/>
  <c r="F84" i="1"/>
  <c r="E84" i="1"/>
  <c r="D84" i="1"/>
  <c r="C84" i="1"/>
  <c r="B84" i="1"/>
  <c r="J83" i="1"/>
  <c r="I83" i="1"/>
  <c r="H83" i="1"/>
  <c r="G83" i="1"/>
  <c r="F83" i="1"/>
  <c r="E83" i="1"/>
  <c r="D83" i="1"/>
  <c r="C83" i="1"/>
  <c r="B83" i="1"/>
  <c r="J82" i="1"/>
  <c r="I82" i="1"/>
  <c r="H82" i="1"/>
  <c r="G82" i="1"/>
  <c r="F82" i="1"/>
  <c r="E82" i="1"/>
  <c r="D82" i="1"/>
  <c r="C82" i="1"/>
  <c r="B82" i="1"/>
  <c r="J81" i="1"/>
  <c r="I81" i="1"/>
  <c r="H81" i="1"/>
  <c r="G81" i="1"/>
  <c r="F81" i="1"/>
  <c r="E81" i="1"/>
  <c r="D81" i="1"/>
  <c r="C81" i="1"/>
  <c r="B81" i="1"/>
  <c r="J80" i="1"/>
  <c r="I80" i="1"/>
  <c r="H80" i="1"/>
  <c r="G80" i="1"/>
  <c r="F80" i="1"/>
  <c r="E80" i="1"/>
  <c r="D80" i="1"/>
  <c r="C80" i="1"/>
  <c r="B80" i="1"/>
  <c r="J79" i="1"/>
  <c r="I79" i="1"/>
  <c r="H79" i="1"/>
  <c r="G79" i="1"/>
  <c r="F79" i="1"/>
  <c r="E79" i="1"/>
  <c r="D79" i="1"/>
  <c r="C79" i="1"/>
  <c r="B79" i="1"/>
  <c r="J78" i="1"/>
  <c r="I78" i="1"/>
  <c r="H78" i="1"/>
  <c r="G78" i="1"/>
  <c r="F78" i="1"/>
  <c r="E78" i="1"/>
  <c r="D78" i="1"/>
  <c r="C78" i="1"/>
  <c r="B78" i="1"/>
  <c r="J77" i="1"/>
  <c r="I77" i="1"/>
  <c r="H77" i="1"/>
  <c r="G77" i="1"/>
  <c r="F77" i="1"/>
  <c r="E77" i="1"/>
  <c r="D77" i="1"/>
  <c r="C77" i="1"/>
  <c r="B77" i="1"/>
  <c r="J76" i="1"/>
  <c r="I76" i="1"/>
  <c r="H76" i="1"/>
  <c r="G76" i="1"/>
  <c r="F76" i="1"/>
  <c r="E76" i="1"/>
  <c r="D76" i="1"/>
  <c r="C76" i="1"/>
  <c r="B76" i="1"/>
  <c r="J75" i="1"/>
  <c r="I75" i="1"/>
  <c r="H75" i="1"/>
  <c r="G75" i="1"/>
  <c r="F75" i="1"/>
  <c r="E75" i="1"/>
  <c r="D75" i="1"/>
  <c r="C75" i="1"/>
  <c r="B75" i="1"/>
  <c r="J74" i="1"/>
  <c r="I74" i="1"/>
  <c r="H74" i="1"/>
  <c r="G74" i="1"/>
  <c r="F74" i="1"/>
  <c r="E74" i="1"/>
  <c r="D74" i="1"/>
  <c r="C74" i="1"/>
  <c r="B74" i="1"/>
  <c r="J73" i="1"/>
  <c r="I73" i="1"/>
  <c r="H73" i="1"/>
  <c r="G73" i="1"/>
  <c r="F73" i="1"/>
  <c r="E73" i="1"/>
  <c r="D73" i="1"/>
  <c r="C73" i="1"/>
  <c r="B73" i="1"/>
  <c r="J72" i="1"/>
  <c r="I72" i="1"/>
  <c r="H72" i="1"/>
  <c r="G72" i="1"/>
  <c r="F72" i="1"/>
  <c r="E72" i="1"/>
  <c r="D72" i="1"/>
  <c r="C72" i="1"/>
  <c r="B72" i="1"/>
  <c r="J71" i="1"/>
  <c r="I71" i="1"/>
  <c r="H71" i="1"/>
  <c r="G71" i="1"/>
  <c r="F71" i="1"/>
  <c r="E71" i="1"/>
  <c r="D71" i="1"/>
  <c r="C71" i="1"/>
  <c r="B71" i="1"/>
  <c r="J70" i="1"/>
  <c r="I70" i="1"/>
  <c r="H70" i="1"/>
  <c r="G70" i="1"/>
  <c r="F70" i="1"/>
  <c r="E70" i="1"/>
  <c r="D70" i="1"/>
  <c r="C70" i="1"/>
  <c r="B70" i="1"/>
  <c r="J69" i="1"/>
  <c r="I69" i="1"/>
  <c r="H69" i="1"/>
  <c r="G69" i="1"/>
  <c r="F69" i="1"/>
  <c r="E69" i="1"/>
  <c r="D69" i="1"/>
  <c r="C69" i="1"/>
  <c r="B69" i="1"/>
  <c r="J68" i="1"/>
  <c r="I68" i="1"/>
  <c r="H68" i="1"/>
  <c r="G68" i="1"/>
  <c r="F68" i="1"/>
  <c r="E68" i="1"/>
  <c r="D68" i="1"/>
  <c r="C68" i="1"/>
  <c r="B68" i="1"/>
  <c r="J67" i="1"/>
  <c r="I67" i="1"/>
  <c r="H67" i="1"/>
  <c r="G67" i="1"/>
  <c r="F67" i="1"/>
  <c r="E67" i="1"/>
  <c r="D67" i="1"/>
  <c r="C67" i="1"/>
  <c r="B67" i="1"/>
  <c r="J66" i="1"/>
  <c r="I66" i="1"/>
  <c r="H66" i="1"/>
  <c r="G66" i="1"/>
  <c r="F66" i="1"/>
  <c r="E66" i="1"/>
  <c r="D66" i="1"/>
  <c r="C66" i="1"/>
  <c r="B66" i="1"/>
  <c r="J65" i="1"/>
  <c r="I65" i="1"/>
  <c r="H65" i="1"/>
  <c r="G65" i="1"/>
  <c r="F65" i="1"/>
  <c r="E65" i="1"/>
  <c r="D65" i="1"/>
  <c r="C65" i="1"/>
  <c r="B65" i="1"/>
  <c r="J64" i="1"/>
  <c r="I64" i="1"/>
  <c r="H64" i="1"/>
  <c r="G64" i="1"/>
  <c r="F64" i="1"/>
  <c r="E64" i="1"/>
  <c r="D64" i="1"/>
  <c r="C64" i="1"/>
  <c r="B64" i="1"/>
  <c r="J63" i="1"/>
  <c r="I63" i="1"/>
  <c r="H63" i="1"/>
  <c r="G63" i="1"/>
  <c r="F63" i="1"/>
  <c r="E63" i="1"/>
  <c r="D63" i="1"/>
  <c r="C63" i="1"/>
  <c r="B63" i="1"/>
  <c r="J62" i="1"/>
  <c r="I62" i="1"/>
  <c r="H62" i="1"/>
  <c r="G62" i="1"/>
  <c r="F62" i="1"/>
  <c r="E62" i="1"/>
  <c r="D62" i="1"/>
  <c r="C62" i="1"/>
  <c r="B62" i="1"/>
  <c r="J61" i="1"/>
  <c r="I61" i="1"/>
  <c r="H61" i="1"/>
  <c r="G61" i="1"/>
  <c r="F61" i="1"/>
  <c r="E61" i="1"/>
  <c r="D61" i="1"/>
  <c r="C61" i="1"/>
  <c r="B61" i="1"/>
  <c r="J60" i="1"/>
  <c r="I60" i="1"/>
  <c r="H60" i="1"/>
  <c r="G60" i="1"/>
  <c r="F60" i="1"/>
  <c r="E60" i="1"/>
  <c r="D60" i="1"/>
  <c r="C60" i="1"/>
  <c r="B60" i="1"/>
  <c r="J59" i="1"/>
  <c r="I59" i="1"/>
  <c r="H59" i="1"/>
  <c r="G59" i="1"/>
  <c r="F59" i="1"/>
  <c r="E59" i="1"/>
  <c r="D59" i="1"/>
  <c r="C59" i="1"/>
  <c r="B59" i="1"/>
  <c r="J58" i="1"/>
  <c r="I58" i="1"/>
  <c r="H58" i="1"/>
  <c r="G58" i="1"/>
  <c r="F58" i="1"/>
  <c r="E58" i="1"/>
  <c r="D58" i="1"/>
  <c r="C58" i="1"/>
  <c r="B58" i="1"/>
  <c r="J57" i="1"/>
  <c r="I57" i="1"/>
  <c r="H57" i="1"/>
  <c r="G57" i="1"/>
  <c r="F57" i="1"/>
  <c r="E57" i="1"/>
  <c r="D57" i="1"/>
  <c r="C57" i="1"/>
  <c r="B57" i="1"/>
  <c r="J56" i="1"/>
  <c r="I56" i="1"/>
  <c r="H56" i="1"/>
  <c r="G56" i="1"/>
  <c r="F56" i="1"/>
  <c r="E56" i="1"/>
  <c r="D56" i="1"/>
  <c r="C56" i="1"/>
  <c r="B56" i="1"/>
  <c r="J55" i="1"/>
  <c r="I55" i="1"/>
  <c r="H55" i="1"/>
  <c r="G55" i="1"/>
  <c r="F55" i="1"/>
  <c r="E55" i="1"/>
  <c r="D55" i="1"/>
  <c r="C55" i="1"/>
  <c r="B55" i="1"/>
  <c r="J54" i="1"/>
  <c r="I54" i="1"/>
  <c r="H54" i="1"/>
  <c r="G54" i="1"/>
  <c r="F54" i="1"/>
  <c r="E54" i="1"/>
  <c r="D54" i="1"/>
  <c r="C54" i="1"/>
  <c r="B54" i="1"/>
  <c r="J53" i="1"/>
  <c r="I53" i="1"/>
  <c r="H53" i="1"/>
  <c r="G53" i="1"/>
  <c r="F53" i="1"/>
  <c r="E53" i="1"/>
  <c r="D53" i="1"/>
  <c r="C53" i="1"/>
  <c r="B53" i="1"/>
  <c r="J52" i="1"/>
  <c r="I52" i="1"/>
  <c r="H52" i="1"/>
  <c r="G52" i="1"/>
  <c r="F52" i="1"/>
  <c r="E52" i="1"/>
  <c r="D52" i="1"/>
  <c r="C52" i="1"/>
  <c r="B52" i="1"/>
  <c r="J51" i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</calcChain>
</file>

<file path=xl/sharedStrings.xml><?xml version="1.0" encoding="utf-8"?>
<sst xmlns="http://schemas.openxmlformats.org/spreadsheetml/2006/main" count="400" uniqueCount="73">
  <si>
    <t>Krajské kolo v požárním sportu Olomouckého a Moravskoslezského kraje</t>
  </si>
  <si>
    <t>Přerov, 17. - 18. června 2017</t>
  </si>
  <si>
    <t>100m</t>
  </si>
  <si>
    <t>muži HZS</t>
  </si>
  <si>
    <t>apoř</t>
  </si>
  <si>
    <t>celkem</t>
  </si>
  <si>
    <t>MSK</t>
  </si>
  <si>
    <t>OLK</t>
  </si>
  <si>
    <t>st.č.</t>
  </si>
  <si>
    <t>závodník</t>
  </si>
  <si>
    <t>družstvo</t>
  </si>
  <si>
    <t>1. pokus</t>
  </si>
  <si>
    <t>2. pokus</t>
  </si>
  <si>
    <t>výsledný</t>
  </si>
  <si>
    <t>2.pokus</t>
  </si>
  <si>
    <t>1.pokus</t>
  </si>
  <si>
    <t>muži SDH</t>
  </si>
  <si>
    <t>Krajské kolo v požárním sportu Moravskoslezského a Olomouckého kraje</t>
  </si>
  <si>
    <t>100m ženy</t>
  </si>
  <si>
    <t>B</t>
  </si>
  <si>
    <t>Ludéřov</t>
  </si>
  <si>
    <t>Mosty</t>
  </si>
  <si>
    <t>Kozlovice</t>
  </si>
  <si>
    <t>Široká Niva</t>
  </si>
  <si>
    <t>Těškovice</t>
  </si>
  <si>
    <t>Bludov</t>
  </si>
  <si>
    <t>A</t>
  </si>
  <si>
    <t>Domamyslice</t>
  </si>
  <si>
    <t>Milotice nad Bečvou</t>
  </si>
  <si>
    <t>Závišice</t>
  </si>
  <si>
    <t>Michálkovice</t>
  </si>
  <si>
    <t>čas</t>
  </si>
  <si>
    <t>štafeta</t>
  </si>
  <si>
    <t>dráha</t>
  </si>
  <si>
    <t>pořadí</t>
  </si>
  <si>
    <t>Nový Malín</t>
  </si>
  <si>
    <t>Horní Žukov</t>
  </si>
  <si>
    <t>Pěnčín</t>
  </si>
  <si>
    <t>Trusovice</t>
  </si>
  <si>
    <t>Tísek</t>
  </si>
  <si>
    <t>Frýdek</t>
  </si>
  <si>
    <t>ženy SDH</t>
  </si>
  <si>
    <t>Štafeta 4x100m s překážkami</t>
  </si>
  <si>
    <t>Věž</t>
  </si>
  <si>
    <t>Jeseník</t>
  </si>
  <si>
    <t>Prostějov</t>
  </si>
  <si>
    <t>Olomouc</t>
  </si>
  <si>
    <t>Šumperk</t>
  </si>
  <si>
    <t>Přerov</t>
  </si>
  <si>
    <t>Olomoucký kraj</t>
  </si>
  <si>
    <t>Nový Jičín</t>
  </si>
  <si>
    <t>Bruntál</t>
  </si>
  <si>
    <t>Frýdek-Místek</t>
  </si>
  <si>
    <t>Opava</t>
  </si>
  <si>
    <t>Karviná</t>
  </si>
  <si>
    <t>Ostrava</t>
  </si>
  <si>
    <t>koef</t>
  </si>
  <si>
    <t>bodů</t>
  </si>
  <si>
    <t>body</t>
  </si>
  <si>
    <t>územní odbor</t>
  </si>
  <si>
    <t>st.č</t>
  </si>
  <si>
    <t>útok</t>
  </si>
  <si>
    <t>věž</t>
  </si>
  <si>
    <t>Moravskoslezský kraj</t>
  </si>
  <si>
    <t>Celkové pořadí družstev</t>
  </si>
  <si>
    <t>SDH</t>
  </si>
  <si>
    <t>dvojboj</t>
  </si>
  <si>
    <t>max</t>
  </si>
  <si>
    <t>min</t>
  </si>
  <si>
    <t>pravý</t>
  </si>
  <si>
    <t>levý</t>
  </si>
  <si>
    <t>poř.</t>
  </si>
  <si>
    <t>Požární útok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</si>
</sst>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color indexed="10"/>
      <name val="Arial"/>
      <charset val="238"/>
    </font>
    <font>
      <b/>
      <sz val="10"/>
      <name val="Arial"/>
      <charset val="238"/>
    </font>
    <font>
      <sz val="10"/>
      <color indexed="9"/>
      <name val="Arial"/>
      <family val="2"/>
      <charset val="238"/>
    </font>
    <font>
      <sz val="10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4" fillId="0" borderId="0" xfId="1"/>
    <xf numFmtId="2" fontId="4" fillId="0" borderId="1" xfId="1" applyNumberFormat="1" applyBorder="1" applyAlignment="1">
      <alignment horizontal="center"/>
    </xf>
    <xf numFmtId="0" fontId="4" fillId="0" borderId="1" xfId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4" fillId="0" borderId="0" xfId="1" applyAlignment="1">
      <alignment horizontal="center"/>
    </xf>
    <xf numFmtId="0" fontId="1" fillId="0" borderId="0" xfId="1" applyFont="1" applyFill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0" applyFont="1" applyFill="1" applyAlignment="1">
      <alignment horizontal="center"/>
    </xf>
    <xf numFmtId="2" fontId="4" fillId="0" borderId="1" xfId="1" applyNumberFormat="1" applyFill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4" fillId="0" borderId="0" xfId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Continuous"/>
    </xf>
    <xf numFmtId="0" fontId="3" fillId="2" borderId="21" xfId="0" applyFont="1" applyFill="1" applyBorder="1" applyAlignment="1">
      <alignment horizontal="centerContinuous"/>
    </xf>
    <xf numFmtId="0" fontId="1" fillId="2" borderId="22" xfId="0" applyFont="1" applyFill="1" applyBorder="1" applyAlignment="1">
      <alignment horizontal="centerContinuous"/>
    </xf>
    <xf numFmtId="0" fontId="3" fillId="2" borderId="22" xfId="0" applyFont="1" applyFill="1" applyBorder="1" applyAlignment="1">
      <alignment horizontal="centerContinuous"/>
    </xf>
    <xf numFmtId="0" fontId="3" fillId="0" borderId="0" xfId="0" applyFont="1" applyAlignment="1">
      <alignment horizontal="right"/>
    </xf>
    <xf numFmtId="0" fontId="1" fillId="0" borderId="0" xfId="0" applyFont="1"/>
    <xf numFmtId="0" fontId="9" fillId="0" borderId="0" xfId="0" applyFont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1" fontId="3" fillId="0" borderId="26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0" fillId="0" borderId="27" xfId="0" applyNumberForma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0" fontId="0" fillId="0" borderId="29" xfId="0" applyNumberFormat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1" fontId="3" fillId="0" borderId="32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1" fillId="0" borderId="33" xfId="0" applyNumberFormat="1" applyFont="1" applyBorder="1" applyAlignment="1">
      <alignment horizontal="center"/>
    </xf>
    <xf numFmtId="2" fontId="1" fillId="0" borderId="34" xfId="0" applyNumberFormat="1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0" fillId="2" borderId="20" xfId="0" applyFill="1" applyBorder="1" applyAlignment="1">
      <alignment horizontal="centerContinuous"/>
    </xf>
    <xf numFmtId="0" fontId="0" fillId="2" borderId="22" xfId="0" applyFill="1" applyBorder="1" applyAlignment="1">
      <alignment horizontal="centerContinuous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0" xfId="0" applyNumberFormat="1" applyBorder="1"/>
    <xf numFmtId="2" fontId="3" fillId="0" borderId="0" xfId="0" applyNumberFormat="1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0" fillId="2" borderId="20" xfId="0" applyFill="1" applyBorder="1"/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0" fillId="2" borderId="21" xfId="0" applyFill="1" applyBorder="1"/>
    <xf numFmtId="2" fontId="3" fillId="2" borderId="45" xfId="0" applyNumberFormat="1" applyFont="1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46" xfId="0" applyNumberFormat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0" fontId="0" fillId="0" borderId="46" xfId="0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2" fontId="3" fillId="2" borderId="9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3" fillId="2" borderId="48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1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7%20(1)/hzs%20MSK%20a%20OLK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7%20(1)/mu&#382;i%20SDH%20MSK%20a%20OLK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ric/Disk%20Google/hasi&#269;i%20Neplachovice/sout&#283;&#382;e%20hzs/kraj/2017%20(1)/&#382;eny%20SDH%20MSK%20a%20OLK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ric\Disk%20Google\hasi&#269;i%20Neplachovice\sout&#283;&#382;e%20hzs\kraj\2017%20(1)\mu&#382;i%20SDH%20MSK%20a%20OLK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ric\Disk%20Google\hasi&#269;i%20Neplachovice\sout&#283;&#382;e%20hzs\kraj\2017%20(1)\&#382;eny%20SDH%20MSK%20a%20OLK%20201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iric\Disk%20Google\hasi&#269;i%20Neplachovice\sout&#283;&#382;e%20hzs\kraj\2017%20(1)\hzs%20MSK%20a%20OLK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J"/>
      <sheetName val="věžS"/>
      <sheetName val="věž"/>
      <sheetName val="100m"/>
      <sheetName val="100mS"/>
      <sheetName val="věžV"/>
      <sheetName val="100mV"/>
      <sheetName val="dvojbojV"/>
      <sheetName val="věžD"/>
      <sheetName val="100mD"/>
      <sheetName val="dvojboj"/>
      <sheetName val="štafeta"/>
      <sheetName val="štafetaD"/>
      <sheetName val="útok"/>
      <sheetName val="celkem"/>
      <sheetName val="celkem+"/>
    </sheetNames>
    <sheetDataSet>
      <sheetData sheetId="0" refreshError="1"/>
      <sheetData sheetId="1" refreshError="1"/>
      <sheetData sheetId="2" refreshError="1"/>
      <sheetData sheetId="3" refreshError="1">
        <row r="6">
          <cell r="A6">
            <v>2</v>
          </cell>
          <cell r="B6">
            <v>2.0009999999999999</v>
          </cell>
          <cell r="C6">
            <v>2</v>
          </cell>
          <cell r="D6">
            <v>2</v>
          </cell>
          <cell r="E6">
            <v>2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Kamil BEZRUČ</v>
          </cell>
          <cell r="M6" t="str">
            <v>Ostrava</v>
          </cell>
          <cell r="N6">
            <v>13.91</v>
          </cell>
          <cell r="O6">
            <v>13.74</v>
          </cell>
          <cell r="P6">
            <v>13.74</v>
          </cell>
        </row>
        <row r="7">
          <cell r="A7">
            <v>31</v>
          </cell>
          <cell r="B7">
            <v>31.010999999999999</v>
          </cell>
          <cell r="C7">
            <v>31</v>
          </cell>
          <cell r="D7">
            <v>999</v>
          </cell>
          <cell r="E7" t="str">
            <v/>
          </cell>
          <cell r="F7">
            <v>31</v>
          </cell>
          <cell r="G7">
            <v>12</v>
          </cell>
          <cell r="H7">
            <v>2</v>
          </cell>
          <cell r="J7">
            <v>11</v>
          </cell>
          <cell r="L7" t="str">
            <v>Jiří TOMÁŠEK</v>
          </cell>
          <cell r="M7" t="str">
            <v>Šumperk</v>
          </cell>
          <cell r="N7">
            <v>21.05</v>
          </cell>
          <cell r="O7">
            <v>23.09</v>
          </cell>
          <cell r="P7">
            <v>21.05</v>
          </cell>
        </row>
        <row r="8">
          <cell r="A8">
            <v>54</v>
          </cell>
          <cell r="B8">
            <v>54.021999999999998</v>
          </cell>
          <cell r="C8">
            <v>54</v>
          </cell>
          <cell r="D8">
            <v>54</v>
          </cell>
          <cell r="E8">
            <v>33</v>
          </cell>
          <cell r="F8">
            <v>999</v>
          </cell>
          <cell r="G8" t="str">
            <v/>
          </cell>
          <cell r="H8">
            <v>3</v>
          </cell>
          <cell r="J8">
            <v>22</v>
          </cell>
          <cell r="L8" t="str">
            <v>Jiří DRÁPAL</v>
          </cell>
          <cell r="M8" t="str">
            <v>Opava</v>
          </cell>
          <cell r="N8">
            <v>28</v>
          </cell>
          <cell r="O8">
            <v>26.68</v>
          </cell>
          <cell r="P8">
            <v>26.68</v>
          </cell>
        </row>
        <row r="9">
          <cell r="A9">
            <v>33</v>
          </cell>
          <cell r="B9">
            <v>33.030999999999999</v>
          </cell>
          <cell r="C9">
            <v>33</v>
          </cell>
          <cell r="D9">
            <v>999</v>
          </cell>
          <cell r="E9" t="str">
            <v/>
          </cell>
          <cell r="F9">
            <v>33</v>
          </cell>
          <cell r="G9">
            <v>13</v>
          </cell>
          <cell r="H9">
            <v>4</v>
          </cell>
          <cell r="J9">
            <v>31</v>
          </cell>
          <cell r="L9" t="str">
            <v>Miroslav PAZDERA</v>
          </cell>
          <cell r="M9" t="str">
            <v>Olomouc</v>
          </cell>
          <cell r="N9">
            <v>25.16</v>
          </cell>
          <cell r="O9">
            <v>21.23</v>
          </cell>
          <cell r="P9">
            <v>21.23</v>
          </cell>
        </row>
        <row r="10">
          <cell r="A10">
            <v>14</v>
          </cell>
          <cell r="B10">
            <v>14.041</v>
          </cell>
          <cell r="C10">
            <v>14</v>
          </cell>
          <cell r="D10">
            <v>14</v>
          </cell>
          <cell r="E10">
            <v>12</v>
          </cell>
          <cell r="F10">
            <v>999</v>
          </cell>
          <cell r="G10" t="str">
            <v/>
          </cell>
          <cell r="H10">
            <v>5</v>
          </cell>
          <cell r="J10">
            <v>41</v>
          </cell>
          <cell r="L10" t="str">
            <v>Jan GRYGAR</v>
          </cell>
          <cell r="M10" t="str">
            <v>Karviná</v>
          </cell>
          <cell r="N10">
            <v>16.66</v>
          </cell>
          <cell r="O10">
            <v>16.64</v>
          </cell>
          <cell r="P10">
            <v>16.64</v>
          </cell>
        </row>
        <row r="11">
          <cell r="A11">
            <v>53</v>
          </cell>
          <cell r="B11">
            <v>53.051000000000002</v>
          </cell>
          <cell r="C11">
            <v>53</v>
          </cell>
          <cell r="D11">
            <v>999</v>
          </cell>
          <cell r="E11" t="str">
            <v/>
          </cell>
          <cell r="F11">
            <v>53</v>
          </cell>
          <cell r="G11">
            <v>21</v>
          </cell>
          <cell r="H11">
            <v>6</v>
          </cell>
          <cell r="J11">
            <v>51</v>
          </cell>
          <cell r="L11" t="str">
            <v>Ondřej PLESNÍK</v>
          </cell>
          <cell r="M11" t="str">
            <v>Přerov</v>
          </cell>
          <cell r="N11">
            <v>33.06</v>
          </cell>
          <cell r="O11">
            <v>26.6</v>
          </cell>
          <cell r="P11">
            <v>26.6</v>
          </cell>
        </row>
        <row r="12">
          <cell r="A12">
            <v>51</v>
          </cell>
          <cell r="B12">
            <v>51.061</v>
          </cell>
          <cell r="C12">
            <v>51</v>
          </cell>
          <cell r="D12">
            <v>51</v>
          </cell>
          <cell r="E12">
            <v>32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L12" t="str">
            <v>Pavel VONDRÁČEK</v>
          </cell>
          <cell r="M12" t="str">
            <v>Frýdek-Místek</v>
          </cell>
          <cell r="N12">
            <v>28.48</v>
          </cell>
          <cell r="O12">
            <v>25.23</v>
          </cell>
          <cell r="P12">
            <v>25.23</v>
          </cell>
        </row>
        <row r="13">
          <cell r="A13">
            <v>82</v>
          </cell>
          <cell r="B13">
            <v>82.070999999999998</v>
          </cell>
          <cell r="C13">
            <v>82</v>
          </cell>
          <cell r="D13">
            <v>999</v>
          </cell>
          <cell r="E13" t="str">
            <v/>
          </cell>
          <cell r="F13">
            <v>82</v>
          </cell>
          <cell r="G13">
            <v>36</v>
          </cell>
          <cell r="H13">
            <v>8</v>
          </cell>
          <cell r="J13">
            <v>71</v>
          </cell>
          <cell r="L13" t="str">
            <v>Robert JURÁK</v>
          </cell>
          <cell r="M13" t="str">
            <v>Prostějov</v>
          </cell>
          <cell r="N13">
            <v>47.6</v>
          </cell>
          <cell r="O13">
            <v>99.99</v>
          </cell>
          <cell r="P13">
            <v>47.6</v>
          </cell>
        </row>
        <row r="14">
          <cell r="A14">
            <v>29</v>
          </cell>
          <cell r="B14">
            <v>29.081</v>
          </cell>
          <cell r="C14">
            <v>29</v>
          </cell>
          <cell r="D14">
            <v>29</v>
          </cell>
          <cell r="E14">
            <v>19</v>
          </cell>
          <cell r="F14">
            <v>999</v>
          </cell>
          <cell r="G14" t="str">
            <v/>
          </cell>
          <cell r="H14">
            <v>9</v>
          </cell>
          <cell r="J14">
            <v>81</v>
          </cell>
          <cell r="L14" t="str">
            <v>Petr BOXAN</v>
          </cell>
          <cell r="M14" t="str">
            <v>Bruntál</v>
          </cell>
          <cell r="N14">
            <v>20.77</v>
          </cell>
          <cell r="O14">
            <v>20.14</v>
          </cell>
          <cell r="P14">
            <v>20.14</v>
          </cell>
        </row>
        <row r="15">
          <cell r="A15">
            <v>79</v>
          </cell>
          <cell r="B15">
            <v>79.090999999999994</v>
          </cell>
          <cell r="C15">
            <v>79</v>
          </cell>
          <cell r="D15">
            <v>999</v>
          </cell>
          <cell r="E15" t="str">
            <v/>
          </cell>
          <cell r="F15">
            <v>79</v>
          </cell>
          <cell r="G15">
            <v>33</v>
          </cell>
          <cell r="H15">
            <v>10</v>
          </cell>
          <cell r="J15">
            <v>91</v>
          </cell>
          <cell r="L15" t="str">
            <v>Aleš JURČÁK</v>
          </cell>
          <cell r="M15" t="str">
            <v>Jeseník</v>
          </cell>
          <cell r="N15">
            <v>35.270000000000003</v>
          </cell>
          <cell r="O15">
            <v>99.99</v>
          </cell>
          <cell r="P15">
            <v>35.270000000000003</v>
          </cell>
        </row>
        <row r="16">
          <cell r="A16">
            <v>48</v>
          </cell>
          <cell r="B16">
            <v>48.100999999999999</v>
          </cell>
          <cell r="C16">
            <v>48</v>
          </cell>
          <cell r="D16">
            <v>48</v>
          </cell>
          <cell r="E16">
            <v>29</v>
          </cell>
          <cell r="F16">
            <v>999</v>
          </cell>
          <cell r="G16" t="str">
            <v/>
          </cell>
          <cell r="H16">
            <v>11</v>
          </cell>
          <cell r="J16">
            <v>101</v>
          </cell>
          <cell r="L16" t="str">
            <v>Daniel CAMFRLA</v>
          </cell>
          <cell r="M16" t="str">
            <v>Nový Jičín</v>
          </cell>
          <cell r="N16">
            <v>25</v>
          </cell>
          <cell r="O16">
            <v>99.99</v>
          </cell>
          <cell r="P16">
            <v>25</v>
          </cell>
        </row>
        <row r="17">
          <cell r="A17">
            <v>20</v>
          </cell>
          <cell r="B17">
            <v>20.003</v>
          </cell>
          <cell r="C17">
            <v>20</v>
          </cell>
          <cell r="D17">
            <v>20</v>
          </cell>
          <cell r="E17">
            <v>14</v>
          </cell>
          <cell r="F17">
            <v>999</v>
          </cell>
          <cell r="G17" t="str">
            <v/>
          </cell>
          <cell r="H17">
            <v>12</v>
          </cell>
          <cell r="J17">
            <v>3</v>
          </cell>
          <cell r="L17" t="str">
            <v>Adam HRBÁČ</v>
          </cell>
          <cell r="M17" t="str">
            <v>Ostrava</v>
          </cell>
          <cell r="N17">
            <v>18.59</v>
          </cell>
          <cell r="O17">
            <v>18.739999999999998</v>
          </cell>
          <cell r="P17">
            <v>18.59</v>
          </cell>
        </row>
        <row r="18">
          <cell r="A18">
            <v>26</v>
          </cell>
          <cell r="B18">
            <v>26.012</v>
          </cell>
          <cell r="C18">
            <v>26</v>
          </cell>
          <cell r="D18">
            <v>999</v>
          </cell>
          <cell r="E18" t="str">
            <v/>
          </cell>
          <cell r="F18">
            <v>26</v>
          </cell>
          <cell r="G18">
            <v>9</v>
          </cell>
          <cell r="H18">
            <v>13</v>
          </cell>
          <cell r="J18">
            <v>12</v>
          </cell>
          <cell r="L18" t="str">
            <v>Vítězslav RESNER</v>
          </cell>
          <cell r="M18" t="str">
            <v>Šumperk</v>
          </cell>
          <cell r="N18">
            <v>21.19</v>
          </cell>
          <cell r="O18">
            <v>19.760000000000002</v>
          </cell>
          <cell r="P18">
            <v>19.760000000000002</v>
          </cell>
        </row>
        <row r="19">
          <cell r="A19">
            <v>43</v>
          </cell>
          <cell r="B19">
            <v>43.027999999999999</v>
          </cell>
          <cell r="C19">
            <v>43</v>
          </cell>
          <cell r="D19">
            <v>43</v>
          </cell>
          <cell r="E19">
            <v>25</v>
          </cell>
          <cell r="F19">
            <v>999</v>
          </cell>
          <cell r="G19" t="str">
            <v/>
          </cell>
          <cell r="H19">
            <v>14</v>
          </cell>
          <cell r="J19">
            <v>28</v>
          </cell>
          <cell r="L19" t="str">
            <v>Tomáš STOKLASA</v>
          </cell>
          <cell r="M19" t="str">
            <v>Opava</v>
          </cell>
          <cell r="N19">
            <v>99.99</v>
          </cell>
          <cell r="O19">
            <v>23.99</v>
          </cell>
          <cell r="P19">
            <v>23.99</v>
          </cell>
        </row>
        <row r="20">
          <cell r="A20">
            <v>34</v>
          </cell>
          <cell r="B20">
            <v>34.033000000000001</v>
          </cell>
          <cell r="C20">
            <v>34</v>
          </cell>
          <cell r="D20">
            <v>999</v>
          </cell>
          <cell r="E20" t="str">
            <v/>
          </cell>
          <cell r="F20">
            <v>34</v>
          </cell>
          <cell r="G20">
            <v>14</v>
          </cell>
          <cell r="H20">
            <v>15</v>
          </cell>
          <cell r="J20">
            <v>33</v>
          </cell>
          <cell r="L20" t="str">
            <v>Jaroslav NAVRÁTIL</v>
          </cell>
          <cell r="M20" t="str">
            <v>Olomouc</v>
          </cell>
          <cell r="N20">
            <v>28.64</v>
          </cell>
          <cell r="O20">
            <v>21.39</v>
          </cell>
          <cell r="P20">
            <v>21.39</v>
          </cell>
        </row>
        <row r="21">
          <cell r="A21">
            <v>5</v>
          </cell>
          <cell r="B21">
            <v>5.0430000000000001</v>
          </cell>
          <cell r="C21">
            <v>5</v>
          </cell>
          <cell r="D21">
            <v>5</v>
          </cell>
          <cell r="E21">
            <v>5</v>
          </cell>
          <cell r="F21">
            <v>999</v>
          </cell>
          <cell r="G21" t="str">
            <v/>
          </cell>
          <cell r="H21">
            <v>16</v>
          </cell>
          <cell r="J21">
            <v>43</v>
          </cell>
          <cell r="L21" t="str">
            <v>Jakub GRYČ</v>
          </cell>
          <cell r="M21" t="str">
            <v>Karviná</v>
          </cell>
          <cell r="N21">
            <v>15.8</v>
          </cell>
          <cell r="O21">
            <v>16.2</v>
          </cell>
          <cell r="P21">
            <v>15.8</v>
          </cell>
        </row>
        <row r="22">
          <cell r="A22">
            <v>30</v>
          </cell>
          <cell r="B22">
            <v>30.053999999999998</v>
          </cell>
          <cell r="C22">
            <v>30</v>
          </cell>
          <cell r="D22">
            <v>999</v>
          </cell>
          <cell r="E22" t="str">
            <v/>
          </cell>
          <cell r="F22">
            <v>30</v>
          </cell>
          <cell r="G22">
            <v>11</v>
          </cell>
          <cell r="H22">
            <v>17</v>
          </cell>
          <cell r="J22">
            <v>54</v>
          </cell>
          <cell r="L22" t="str">
            <v>Pavel BERNHAUER</v>
          </cell>
          <cell r="M22" t="str">
            <v>Přerov</v>
          </cell>
          <cell r="N22">
            <v>20.32</v>
          </cell>
          <cell r="O22">
            <v>22.23</v>
          </cell>
          <cell r="P22">
            <v>20.32</v>
          </cell>
        </row>
        <row r="23">
          <cell r="A23">
            <v>46</v>
          </cell>
          <cell r="B23">
            <v>46.061999999999998</v>
          </cell>
          <cell r="C23">
            <v>46</v>
          </cell>
          <cell r="D23">
            <v>46</v>
          </cell>
          <cell r="E23">
            <v>28</v>
          </cell>
          <cell r="F23">
            <v>999</v>
          </cell>
          <cell r="G23" t="str">
            <v/>
          </cell>
          <cell r="H23">
            <v>18</v>
          </cell>
          <cell r="J23">
            <v>62</v>
          </cell>
          <cell r="L23" t="str">
            <v>Petr URBIŠ</v>
          </cell>
          <cell r="M23" t="str">
            <v>Frýdek-Místek</v>
          </cell>
          <cell r="N23">
            <v>28.97</v>
          </cell>
          <cell r="O23">
            <v>24.43</v>
          </cell>
          <cell r="P23">
            <v>24.43</v>
          </cell>
        </row>
        <row r="24">
          <cell r="A24">
            <v>63</v>
          </cell>
          <cell r="B24">
            <v>63.072000000000003</v>
          </cell>
          <cell r="C24">
            <v>63</v>
          </cell>
          <cell r="D24">
            <v>999</v>
          </cell>
          <cell r="E24" t="str">
            <v/>
          </cell>
          <cell r="F24">
            <v>63</v>
          </cell>
          <cell r="G24">
            <v>26</v>
          </cell>
          <cell r="H24">
            <v>19</v>
          </cell>
          <cell r="J24">
            <v>72</v>
          </cell>
          <cell r="L24" t="str">
            <v>Vojtěch ŽÁK</v>
          </cell>
          <cell r="M24" t="str">
            <v>Prostějov</v>
          </cell>
          <cell r="N24">
            <v>33.83</v>
          </cell>
          <cell r="O24">
            <v>29.15</v>
          </cell>
          <cell r="P24">
            <v>29.15</v>
          </cell>
        </row>
        <row r="25">
          <cell r="A25">
            <v>71</v>
          </cell>
          <cell r="B25">
            <v>71.084000000000003</v>
          </cell>
          <cell r="C25">
            <v>71</v>
          </cell>
          <cell r="D25">
            <v>71</v>
          </cell>
          <cell r="E25">
            <v>42</v>
          </cell>
          <cell r="F25">
            <v>999</v>
          </cell>
          <cell r="G25" t="str">
            <v/>
          </cell>
          <cell r="H25">
            <v>20</v>
          </cell>
          <cell r="J25">
            <v>84</v>
          </cell>
          <cell r="L25" t="str">
            <v>Ondřej KUBALA</v>
          </cell>
          <cell r="M25" t="str">
            <v>Bruntál</v>
          </cell>
          <cell r="N25">
            <v>31.55</v>
          </cell>
          <cell r="O25">
            <v>99.99</v>
          </cell>
          <cell r="P25">
            <v>31.55</v>
          </cell>
        </row>
        <row r="26">
          <cell r="A26">
            <v>59</v>
          </cell>
          <cell r="B26">
            <v>59.091999999999999</v>
          </cell>
          <cell r="C26">
            <v>59</v>
          </cell>
          <cell r="D26">
            <v>999</v>
          </cell>
          <cell r="E26" t="str">
            <v/>
          </cell>
          <cell r="F26">
            <v>59</v>
          </cell>
          <cell r="G26">
            <v>23</v>
          </cell>
          <cell r="H26">
            <v>21</v>
          </cell>
          <cell r="J26">
            <v>92</v>
          </cell>
          <cell r="L26" t="str">
            <v>Pavel ŠŤASTNÝ</v>
          </cell>
          <cell r="M26" t="str">
            <v>Jeseník</v>
          </cell>
          <cell r="N26">
            <v>28.41</v>
          </cell>
          <cell r="O26">
            <v>99.99</v>
          </cell>
          <cell r="P26">
            <v>28.41</v>
          </cell>
        </row>
        <row r="27">
          <cell r="A27">
            <v>67</v>
          </cell>
          <cell r="B27">
            <v>67.102000000000004</v>
          </cell>
          <cell r="C27">
            <v>67</v>
          </cell>
          <cell r="D27">
            <v>67</v>
          </cell>
          <cell r="E27">
            <v>38</v>
          </cell>
          <cell r="F27">
            <v>999</v>
          </cell>
          <cell r="G27" t="str">
            <v/>
          </cell>
          <cell r="H27">
            <v>22</v>
          </cell>
          <cell r="J27">
            <v>102</v>
          </cell>
          <cell r="L27" t="str">
            <v>Tomáš SLÁDEČEK</v>
          </cell>
          <cell r="M27" t="str">
            <v>Nový Jičín</v>
          </cell>
          <cell r="N27">
            <v>31.86</v>
          </cell>
          <cell r="O27">
            <v>30.3</v>
          </cell>
          <cell r="P27">
            <v>30.3</v>
          </cell>
        </row>
        <row r="28">
          <cell r="A28">
            <v>11</v>
          </cell>
          <cell r="B28">
            <v>11.004</v>
          </cell>
          <cell r="C28">
            <v>11</v>
          </cell>
          <cell r="D28">
            <v>11</v>
          </cell>
          <cell r="E28">
            <v>10</v>
          </cell>
          <cell r="F28">
            <v>999</v>
          </cell>
          <cell r="G28" t="str">
            <v/>
          </cell>
          <cell r="H28">
            <v>23</v>
          </cell>
          <cell r="J28">
            <v>4</v>
          </cell>
          <cell r="L28" t="str">
            <v>František KUNOVSKÝ</v>
          </cell>
          <cell r="M28" t="str">
            <v>Ostrava</v>
          </cell>
          <cell r="N28">
            <v>16.43</v>
          </cell>
          <cell r="O28">
            <v>17.34</v>
          </cell>
          <cell r="P28">
            <v>16.43</v>
          </cell>
        </row>
        <row r="29">
          <cell r="A29">
            <v>41</v>
          </cell>
          <cell r="B29">
            <v>41.012999999999998</v>
          </cell>
          <cell r="C29">
            <v>41</v>
          </cell>
          <cell r="D29">
            <v>999</v>
          </cell>
          <cell r="E29" t="str">
            <v/>
          </cell>
          <cell r="F29">
            <v>41</v>
          </cell>
          <cell r="G29">
            <v>18</v>
          </cell>
          <cell r="H29">
            <v>24</v>
          </cell>
          <cell r="J29">
            <v>13</v>
          </cell>
          <cell r="L29" t="str">
            <v>Petr MATĚJÍČEK</v>
          </cell>
          <cell r="M29" t="str">
            <v>Šumperk</v>
          </cell>
          <cell r="N29">
            <v>23.59</v>
          </cell>
          <cell r="O29">
            <v>24.57</v>
          </cell>
          <cell r="P29">
            <v>23.59</v>
          </cell>
        </row>
        <row r="30">
          <cell r="A30">
            <v>44</v>
          </cell>
          <cell r="B30">
            <v>44.027000000000001</v>
          </cell>
          <cell r="C30">
            <v>44</v>
          </cell>
          <cell r="D30">
            <v>44</v>
          </cell>
          <cell r="E30">
            <v>26</v>
          </cell>
          <cell r="F30">
            <v>999</v>
          </cell>
          <cell r="G30" t="str">
            <v/>
          </cell>
          <cell r="H30">
            <v>25</v>
          </cell>
          <cell r="J30">
            <v>27</v>
          </cell>
          <cell r="L30" t="str">
            <v>Tomáš DIETRICH</v>
          </cell>
          <cell r="M30" t="str">
            <v>Opava</v>
          </cell>
          <cell r="N30">
            <v>29.43</v>
          </cell>
          <cell r="O30">
            <v>24.09</v>
          </cell>
          <cell r="P30">
            <v>24.09</v>
          </cell>
        </row>
        <row r="31">
          <cell r="A31">
            <v>18</v>
          </cell>
          <cell r="B31">
            <v>18.036000000000001</v>
          </cell>
          <cell r="C31">
            <v>18</v>
          </cell>
          <cell r="D31">
            <v>999</v>
          </cell>
          <cell r="E31" t="str">
            <v/>
          </cell>
          <cell r="F31">
            <v>18</v>
          </cell>
          <cell r="G31">
            <v>5</v>
          </cell>
          <cell r="H31">
            <v>26</v>
          </cell>
          <cell r="J31">
            <v>36</v>
          </cell>
          <cell r="L31" t="str">
            <v>Jan NESVADBA</v>
          </cell>
          <cell r="M31" t="str">
            <v>Olomouc</v>
          </cell>
          <cell r="N31">
            <v>17.7</v>
          </cell>
          <cell r="O31">
            <v>18.559999999999999</v>
          </cell>
          <cell r="P31">
            <v>17.7</v>
          </cell>
        </row>
        <row r="32">
          <cell r="A32">
            <v>10</v>
          </cell>
          <cell r="B32">
            <v>10.044</v>
          </cell>
          <cell r="C32">
            <v>10</v>
          </cell>
          <cell r="D32">
            <v>10</v>
          </cell>
          <cell r="E32">
            <v>9</v>
          </cell>
          <cell r="F32">
            <v>999</v>
          </cell>
          <cell r="G32" t="str">
            <v/>
          </cell>
          <cell r="H32">
            <v>27</v>
          </cell>
          <cell r="J32">
            <v>44</v>
          </cell>
          <cell r="L32" t="str">
            <v>Šimon KUDRNA</v>
          </cell>
          <cell r="M32" t="str">
            <v>Karviná</v>
          </cell>
          <cell r="N32">
            <v>17.13</v>
          </cell>
          <cell r="O32">
            <v>16.309999999999999</v>
          </cell>
          <cell r="P32">
            <v>16.309999999999999</v>
          </cell>
        </row>
        <row r="33">
          <cell r="A33">
            <v>17</v>
          </cell>
          <cell r="B33">
            <v>17.055</v>
          </cell>
          <cell r="C33">
            <v>17</v>
          </cell>
          <cell r="D33">
            <v>999</v>
          </cell>
          <cell r="E33" t="str">
            <v/>
          </cell>
          <cell r="F33">
            <v>17</v>
          </cell>
          <cell r="G33">
            <v>4</v>
          </cell>
          <cell r="H33">
            <v>28</v>
          </cell>
          <cell r="J33">
            <v>55</v>
          </cell>
          <cell r="L33" t="str">
            <v>Jan KLIMECKÝ</v>
          </cell>
          <cell r="M33" t="str">
            <v>Přerov</v>
          </cell>
          <cell r="N33">
            <v>18.96</v>
          </cell>
          <cell r="O33">
            <v>17.5</v>
          </cell>
          <cell r="P33">
            <v>17.5</v>
          </cell>
        </row>
        <row r="34">
          <cell r="A34">
            <v>22</v>
          </cell>
          <cell r="B34">
            <v>22.062999999999999</v>
          </cell>
          <cell r="C34">
            <v>22</v>
          </cell>
          <cell r="D34">
            <v>22</v>
          </cell>
          <cell r="E34">
            <v>15</v>
          </cell>
          <cell r="F34">
            <v>999</v>
          </cell>
          <cell r="G34" t="str">
            <v/>
          </cell>
          <cell r="H34">
            <v>29</v>
          </cell>
          <cell r="J34">
            <v>63</v>
          </cell>
          <cell r="L34" t="str">
            <v>David SEJKORA</v>
          </cell>
          <cell r="M34" t="str">
            <v>Frýdek-Místek</v>
          </cell>
          <cell r="N34">
            <v>19.21</v>
          </cell>
          <cell r="O34">
            <v>18.739999999999998</v>
          </cell>
          <cell r="P34">
            <v>18.739999999999998</v>
          </cell>
        </row>
        <row r="35">
          <cell r="A35">
            <v>64</v>
          </cell>
          <cell r="B35">
            <v>64.072999999999993</v>
          </cell>
          <cell r="C35">
            <v>64</v>
          </cell>
          <cell r="D35">
            <v>999</v>
          </cell>
          <cell r="E35" t="str">
            <v/>
          </cell>
          <cell r="F35">
            <v>64</v>
          </cell>
          <cell r="G35">
            <v>27</v>
          </cell>
          <cell r="H35">
            <v>30</v>
          </cell>
          <cell r="J35">
            <v>73</v>
          </cell>
          <cell r="L35" t="str">
            <v>Martin GRULICH</v>
          </cell>
          <cell r="M35" t="str">
            <v>Prostějov</v>
          </cell>
          <cell r="N35">
            <v>29.54</v>
          </cell>
          <cell r="O35">
            <v>99.99</v>
          </cell>
          <cell r="P35">
            <v>29.54</v>
          </cell>
        </row>
        <row r="36">
          <cell r="A36">
            <v>77</v>
          </cell>
          <cell r="B36">
            <v>77.084999999999994</v>
          </cell>
          <cell r="C36">
            <v>77</v>
          </cell>
          <cell r="D36">
            <v>77</v>
          </cell>
          <cell r="E36">
            <v>46</v>
          </cell>
          <cell r="F36">
            <v>999</v>
          </cell>
          <cell r="G36" t="str">
            <v/>
          </cell>
          <cell r="H36">
            <v>31</v>
          </cell>
          <cell r="J36">
            <v>85</v>
          </cell>
          <cell r="L36" t="str">
            <v>Václav VLÁSEK</v>
          </cell>
          <cell r="M36" t="str">
            <v>Bruntál</v>
          </cell>
          <cell r="N36">
            <v>36.119999999999997</v>
          </cell>
          <cell r="O36">
            <v>34.53</v>
          </cell>
          <cell r="P36">
            <v>34.53</v>
          </cell>
        </row>
        <row r="37">
          <cell r="A37">
            <v>81</v>
          </cell>
          <cell r="B37">
            <v>81.099000000000004</v>
          </cell>
          <cell r="C37">
            <v>81</v>
          </cell>
          <cell r="D37">
            <v>999</v>
          </cell>
          <cell r="E37" t="str">
            <v/>
          </cell>
          <cell r="F37">
            <v>81</v>
          </cell>
          <cell r="G37">
            <v>35</v>
          </cell>
          <cell r="H37">
            <v>32</v>
          </cell>
          <cell r="J37">
            <v>99</v>
          </cell>
          <cell r="L37" t="str">
            <v>Tomáš WADEL</v>
          </cell>
          <cell r="M37" t="str">
            <v>Jeseník</v>
          </cell>
          <cell r="N37">
            <v>37.25</v>
          </cell>
          <cell r="O37">
            <v>99.99</v>
          </cell>
          <cell r="P37">
            <v>37.25</v>
          </cell>
        </row>
        <row r="38">
          <cell r="A38">
            <v>28</v>
          </cell>
          <cell r="B38">
            <v>28.103000000000002</v>
          </cell>
          <cell r="C38">
            <v>28</v>
          </cell>
          <cell r="D38">
            <v>28</v>
          </cell>
          <cell r="E38">
            <v>18</v>
          </cell>
          <cell r="F38">
            <v>999</v>
          </cell>
          <cell r="G38" t="str">
            <v/>
          </cell>
          <cell r="H38">
            <v>33</v>
          </cell>
          <cell r="J38">
            <v>103</v>
          </cell>
          <cell r="L38" t="str">
            <v>Josef DORČÁK</v>
          </cell>
          <cell r="M38" t="str">
            <v>Nový Jičín</v>
          </cell>
          <cell r="N38">
            <v>20.13</v>
          </cell>
          <cell r="O38">
            <v>20.92</v>
          </cell>
          <cell r="P38">
            <v>20.13</v>
          </cell>
        </row>
        <row r="39">
          <cell r="A39">
            <v>7</v>
          </cell>
          <cell r="B39">
            <v>7.0049999999999999</v>
          </cell>
          <cell r="C39">
            <v>7</v>
          </cell>
          <cell r="D39">
            <v>7</v>
          </cell>
          <cell r="E39">
            <v>7</v>
          </cell>
          <cell r="F39">
            <v>999</v>
          </cell>
          <cell r="G39" t="str">
            <v/>
          </cell>
          <cell r="H39">
            <v>34</v>
          </cell>
          <cell r="J39">
            <v>5</v>
          </cell>
          <cell r="L39" t="str">
            <v>Jakub ARVAI</v>
          </cell>
          <cell r="M39" t="str">
            <v>Ostrava</v>
          </cell>
          <cell r="N39">
            <v>15.89</v>
          </cell>
          <cell r="O39">
            <v>15.86</v>
          </cell>
          <cell r="P39">
            <v>15.86</v>
          </cell>
        </row>
        <row r="40">
          <cell r="A40">
            <v>62</v>
          </cell>
          <cell r="B40">
            <v>62.014000000000003</v>
          </cell>
          <cell r="C40">
            <v>62</v>
          </cell>
          <cell r="D40">
            <v>999</v>
          </cell>
          <cell r="E40" t="str">
            <v/>
          </cell>
          <cell r="F40">
            <v>62</v>
          </cell>
          <cell r="G40">
            <v>25</v>
          </cell>
          <cell r="H40">
            <v>35</v>
          </cell>
          <cell r="J40">
            <v>14</v>
          </cell>
          <cell r="L40" t="str">
            <v>Jiří FOJTÍK</v>
          </cell>
          <cell r="M40" t="str">
            <v>Šumperk</v>
          </cell>
          <cell r="N40">
            <v>30.66</v>
          </cell>
          <cell r="O40">
            <v>29.06</v>
          </cell>
          <cell r="P40">
            <v>29.06</v>
          </cell>
        </row>
        <row r="41">
          <cell r="A41">
            <v>49</v>
          </cell>
          <cell r="B41">
            <v>49.023000000000003</v>
          </cell>
          <cell r="C41">
            <v>49</v>
          </cell>
          <cell r="D41">
            <v>49</v>
          </cell>
          <cell r="E41">
            <v>30</v>
          </cell>
          <cell r="F41">
            <v>999</v>
          </cell>
          <cell r="G41" t="str">
            <v/>
          </cell>
          <cell r="H41">
            <v>36</v>
          </cell>
          <cell r="J41">
            <v>23</v>
          </cell>
          <cell r="L41" t="str">
            <v>Aleš MARTINEK</v>
          </cell>
          <cell r="M41" t="str">
            <v>Opava</v>
          </cell>
          <cell r="N41">
            <v>25.06</v>
          </cell>
          <cell r="O41">
            <v>99.99</v>
          </cell>
          <cell r="P41">
            <v>25.06</v>
          </cell>
        </row>
        <row r="42">
          <cell r="A42">
            <v>19</v>
          </cell>
          <cell r="B42">
            <v>19.038</v>
          </cell>
          <cell r="C42">
            <v>19</v>
          </cell>
          <cell r="D42">
            <v>999</v>
          </cell>
          <cell r="E42" t="str">
            <v/>
          </cell>
          <cell r="F42">
            <v>19</v>
          </cell>
          <cell r="G42">
            <v>6</v>
          </cell>
          <cell r="H42">
            <v>37</v>
          </cell>
          <cell r="J42">
            <v>38</v>
          </cell>
          <cell r="L42" t="str">
            <v>Dalibor BLAŽEK</v>
          </cell>
          <cell r="M42" t="str">
            <v>Olomouc</v>
          </cell>
          <cell r="N42">
            <v>18.04</v>
          </cell>
          <cell r="O42">
            <v>99.99</v>
          </cell>
          <cell r="P42">
            <v>18.04</v>
          </cell>
        </row>
        <row r="43">
          <cell r="A43">
            <v>6</v>
          </cell>
          <cell r="B43">
            <v>6.0449999999999999</v>
          </cell>
          <cell r="C43">
            <v>6</v>
          </cell>
          <cell r="D43">
            <v>6</v>
          </cell>
          <cell r="E43">
            <v>6</v>
          </cell>
          <cell r="F43">
            <v>999</v>
          </cell>
          <cell r="G43" t="str">
            <v/>
          </cell>
          <cell r="H43">
            <v>38</v>
          </cell>
          <cell r="J43">
            <v>45</v>
          </cell>
          <cell r="L43" t="str">
            <v>Martin GRYČ</v>
          </cell>
          <cell r="M43" t="str">
            <v>Karviná</v>
          </cell>
          <cell r="N43">
            <v>15.81</v>
          </cell>
          <cell r="O43">
            <v>17.920000000000002</v>
          </cell>
          <cell r="P43">
            <v>15.81</v>
          </cell>
        </row>
        <row r="44">
          <cell r="A44">
            <v>25</v>
          </cell>
          <cell r="B44">
            <v>25.056000000000001</v>
          </cell>
          <cell r="C44">
            <v>25</v>
          </cell>
          <cell r="D44">
            <v>999</v>
          </cell>
          <cell r="E44" t="str">
            <v/>
          </cell>
          <cell r="F44">
            <v>25</v>
          </cell>
          <cell r="G44">
            <v>8</v>
          </cell>
          <cell r="H44">
            <v>39</v>
          </cell>
          <cell r="J44">
            <v>56</v>
          </cell>
          <cell r="L44" t="str">
            <v>Josef BUCHTA</v>
          </cell>
          <cell r="M44" t="str">
            <v>Přerov</v>
          </cell>
          <cell r="N44">
            <v>19.8</v>
          </cell>
          <cell r="O44">
            <v>19.3</v>
          </cell>
          <cell r="P44">
            <v>19.3</v>
          </cell>
        </row>
        <row r="45">
          <cell r="A45">
            <v>23</v>
          </cell>
          <cell r="B45">
            <v>23.064</v>
          </cell>
          <cell r="C45">
            <v>23</v>
          </cell>
          <cell r="D45">
            <v>23</v>
          </cell>
          <cell r="E45">
            <v>16</v>
          </cell>
          <cell r="F45">
            <v>999</v>
          </cell>
          <cell r="G45" t="str">
            <v/>
          </cell>
          <cell r="H45">
            <v>40</v>
          </cell>
          <cell r="J45">
            <v>64</v>
          </cell>
          <cell r="L45" t="str">
            <v>Martin POLÁŠEK</v>
          </cell>
          <cell r="M45" t="str">
            <v>Frýdek-Místek</v>
          </cell>
          <cell r="N45">
            <v>20.75</v>
          </cell>
          <cell r="O45">
            <v>18.84</v>
          </cell>
          <cell r="P45">
            <v>18.84</v>
          </cell>
        </row>
        <row r="46">
          <cell r="A46">
            <v>37</v>
          </cell>
          <cell r="B46">
            <v>37.073999999999998</v>
          </cell>
          <cell r="C46">
            <v>37</v>
          </cell>
          <cell r="D46">
            <v>999</v>
          </cell>
          <cell r="E46" t="str">
            <v/>
          </cell>
          <cell r="F46">
            <v>37</v>
          </cell>
          <cell r="G46">
            <v>16</v>
          </cell>
          <cell r="H46">
            <v>41</v>
          </cell>
          <cell r="J46">
            <v>74</v>
          </cell>
          <cell r="L46" t="str">
            <v>Jakub NEDOMA</v>
          </cell>
          <cell r="M46" t="str">
            <v>Prostějov</v>
          </cell>
          <cell r="N46">
            <v>22.11</v>
          </cell>
          <cell r="O46">
            <v>99.99</v>
          </cell>
          <cell r="P46">
            <v>22.11</v>
          </cell>
        </row>
        <row r="47">
          <cell r="A47">
            <v>69</v>
          </cell>
          <cell r="B47">
            <v>69.085999999999999</v>
          </cell>
          <cell r="C47">
            <v>69</v>
          </cell>
          <cell r="D47">
            <v>69</v>
          </cell>
          <cell r="E47">
            <v>40</v>
          </cell>
          <cell r="F47">
            <v>999</v>
          </cell>
          <cell r="G47" t="str">
            <v/>
          </cell>
          <cell r="H47">
            <v>42</v>
          </cell>
          <cell r="J47">
            <v>86</v>
          </cell>
          <cell r="L47" t="str">
            <v>Radim HANULÍK</v>
          </cell>
          <cell r="M47" t="str">
            <v>Bruntál</v>
          </cell>
          <cell r="N47">
            <v>32.49</v>
          </cell>
          <cell r="O47">
            <v>30.76</v>
          </cell>
          <cell r="P47">
            <v>30.76</v>
          </cell>
        </row>
        <row r="48">
          <cell r="A48">
            <v>66</v>
          </cell>
          <cell r="B48">
            <v>66.093999999999994</v>
          </cell>
          <cell r="C48">
            <v>66</v>
          </cell>
          <cell r="D48">
            <v>999</v>
          </cell>
          <cell r="E48" t="str">
            <v/>
          </cell>
          <cell r="F48">
            <v>66</v>
          </cell>
          <cell r="G48">
            <v>29</v>
          </cell>
          <cell r="H48">
            <v>43</v>
          </cell>
          <cell r="J48">
            <v>94</v>
          </cell>
          <cell r="L48" t="str">
            <v>Michal KUŽÍLEK</v>
          </cell>
          <cell r="M48" t="str">
            <v>Jeseník</v>
          </cell>
          <cell r="N48">
            <v>30.28</v>
          </cell>
          <cell r="O48">
            <v>99.99</v>
          </cell>
          <cell r="P48">
            <v>30.28</v>
          </cell>
        </row>
        <row r="49">
          <cell r="A49">
            <v>68</v>
          </cell>
          <cell r="B49">
            <v>68.103999999999999</v>
          </cell>
          <cell r="C49">
            <v>68</v>
          </cell>
          <cell r="D49">
            <v>68</v>
          </cell>
          <cell r="E49">
            <v>39</v>
          </cell>
          <cell r="F49">
            <v>999</v>
          </cell>
          <cell r="G49" t="str">
            <v/>
          </cell>
          <cell r="H49">
            <v>44</v>
          </cell>
          <cell r="J49">
            <v>104</v>
          </cell>
          <cell r="L49" t="str">
            <v>Radek VÁŇA</v>
          </cell>
          <cell r="M49" t="str">
            <v>Nový Jičín</v>
          </cell>
          <cell r="N49">
            <v>30.7</v>
          </cell>
          <cell r="O49">
            <v>31.02</v>
          </cell>
          <cell r="P49">
            <v>30.7</v>
          </cell>
        </row>
        <row r="50">
          <cell r="A50">
            <v>8</v>
          </cell>
          <cell r="B50">
            <v>8.0060000000000002</v>
          </cell>
          <cell r="C50">
            <v>8</v>
          </cell>
          <cell r="D50">
            <v>8</v>
          </cell>
          <cell r="E50">
            <v>8</v>
          </cell>
          <cell r="F50">
            <v>999</v>
          </cell>
          <cell r="G50" t="str">
            <v/>
          </cell>
          <cell r="H50">
            <v>45</v>
          </cell>
          <cell r="J50">
            <v>6</v>
          </cell>
          <cell r="L50" t="str">
            <v>Libor MROZOWSKI</v>
          </cell>
          <cell r="M50" t="str">
            <v>Ostrava</v>
          </cell>
          <cell r="N50">
            <v>16.170000000000002</v>
          </cell>
          <cell r="O50">
            <v>15.94</v>
          </cell>
          <cell r="P50">
            <v>15.94</v>
          </cell>
        </row>
        <row r="51">
          <cell r="A51">
            <v>73</v>
          </cell>
          <cell r="B51">
            <v>73.019000000000005</v>
          </cell>
          <cell r="C51">
            <v>73</v>
          </cell>
          <cell r="D51">
            <v>999</v>
          </cell>
          <cell r="E51" t="str">
            <v/>
          </cell>
          <cell r="F51">
            <v>73</v>
          </cell>
          <cell r="G51">
            <v>30</v>
          </cell>
          <cell r="H51">
            <v>46</v>
          </cell>
          <cell r="J51">
            <v>19</v>
          </cell>
          <cell r="L51" t="str">
            <v>Jakub ONDRUCH</v>
          </cell>
          <cell r="M51" t="str">
            <v>Šumperk</v>
          </cell>
          <cell r="N51">
            <v>36.06</v>
          </cell>
          <cell r="O51">
            <v>33.090000000000003</v>
          </cell>
          <cell r="P51">
            <v>33.090000000000003</v>
          </cell>
        </row>
        <row r="52">
          <cell r="A52">
            <v>39</v>
          </cell>
          <cell r="B52">
            <v>39.021000000000001</v>
          </cell>
          <cell r="C52">
            <v>39</v>
          </cell>
          <cell r="D52">
            <v>39</v>
          </cell>
          <cell r="E52">
            <v>22</v>
          </cell>
          <cell r="F52">
            <v>999</v>
          </cell>
          <cell r="G52" t="str">
            <v/>
          </cell>
          <cell r="H52">
            <v>47</v>
          </cell>
          <cell r="J52">
            <v>21</v>
          </cell>
          <cell r="L52" t="str">
            <v>Přemysl PTÁŠNÍK</v>
          </cell>
          <cell r="M52" t="str">
            <v>Opava</v>
          </cell>
          <cell r="N52">
            <v>22.6</v>
          </cell>
          <cell r="O52">
            <v>99.99</v>
          </cell>
          <cell r="P52">
            <v>22.6</v>
          </cell>
        </row>
        <row r="53">
          <cell r="A53">
            <v>38</v>
          </cell>
          <cell r="B53">
            <v>38.031999999999996</v>
          </cell>
          <cell r="C53">
            <v>38</v>
          </cell>
          <cell r="D53">
            <v>999</v>
          </cell>
          <cell r="E53" t="str">
            <v/>
          </cell>
          <cell r="F53">
            <v>38</v>
          </cell>
          <cell r="G53">
            <v>17</v>
          </cell>
          <cell r="H53">
            <v>48</v>
          </cell>
          <cell r="J53">
            <v>32</v>
          </cell>
          <cell r="L53" t="str">
            <v>Tomáš KŘÍŽEK</v>
          </cell>
          <cell r="M53" t="str">
            <v>Olomouc</v>
          </cell>
          <cell r="N53">
            <v>22.27</v>
          </cell>
          <cell r="O53">
            <v>22.59</v>
          </cell>
          <cell r="P53">
            <v>22.27</v>
          </cell>
        </row>
        <row r="54">
          <cell r="A54">
            <v>15</v>
          </cell>
          <cell r="B54">
            <v>15.045999999999999</v>
          </cell>
          <cell r="C54">
            <v>15</v>
          </cell>
          <cell r="D54">
            <v>15</v>
          </cell>
          <cell r="E54">
            <v>13</v>
          </cell>
          <cell r="F54">
            <v>999</v>
          </cell>
          <cell r="G54" t="str">
            <v/>
          </cell>
          <cell r="H54">
            <v>49</v>
          </cell>
          <cell r="J54">
            <v>46</v>
          </cell>
          <cell r="L54" t="str">
            <v>Tomáš DROBISZ</v>
          </cell>
          <cell r="M54" t="str">
            <v>Karviná</v>
          </cell>
          <cell r="N54">
            <v>17.989999999999998</v>
          </cell>
          <cell r="O54">
            <v>16.690000000000001</v>
          </cell>
          <cell r="P54">
            <v>16.690000000000001</v>
          </cell>
        </row>
        <row r="55">
          <cell r="A55">
            <v>13</v>
          </cell>
          <cell r="B55">
            <v>13.057</v>
          </cell>
          <cell r="C55">
            <v>13</v>
          </cell>
          <cell r="D55">
            <v>999</v>
          </cell>
          <cell r="E55" t="str">
            <v/>
          </cell>
          <cell r="F55">
            <v>13</v>
          </cell>
          <cell r="G55">
            <v>2</v>
          </cell>
          <cell r="H55">
            <v>50</v>
          </cell>
          <cell r="J55">
            <v>57</v>
          </cell>
          <cell r="L55" t="str">
            <v>Václav BLAŽEK</v>
          </cell>
          <cell r="M55" t="str">
            <v>Přerov</v>
          </cell>
          <cell r="N55">
            <v>16.91</v>
          </cell>
          <cell r="O55">
            <v>16.600000000000001</v>
          </cell>
          <cell r="P55">
            <v>16.600000000000001</v>
          </cell>
        </row>
        <row r="56">
          <cell r="A56">
            <v>36</v>
          </cell>
          <cell r="B56">
            <v>36.064999999999998</v>
          </cell>
          <cell r="C56">
            <v>36</v>
          </cell>
          <cell r="D56">
            <v>36</v>
          </cell>
          <cell r="E56">
            <v>21</v>
          </cell>
          <cell r="F56">
            <v>999</v>
          </cell>
          <cell r="G56" t="str">
            <v/>
          </cell>
          <cell r="H56">
            <v>51</v>
          </cell>
          <cell r="J56">
            <v>65</v>
          </cell>
          <cell r="L56" t="str">
            <v>Marek FUCIMAN</v>
          </cell>
          <cell r="M56" t="str">
            <v>Frýdek-Místek</v>
          </cell>
          <cell r="N56">
            <v>32.21</v>
          </cell>
          <cell r="O56">
            <v>21.84</v>
          </cell>
          <cell r="P56">
            <v>21.84</v>
          </cell>
        </row>
        <row r="57">
          <cell r="A57">
            <v>9</v>
          </cell>
          <cell r="B57">
            <v>9.0749999999999993</v>
          </cell>
          <cell r="C57">
            <v>9</v>
          </cell>
          <cell r="D57">
            <v>999</v>
          </cell>
          <cell r="E57" t="str">
            <v/>
          </cell>
          <cell r="F57">
            <v>9</v>
          </cell>
          <cell r="G57">
            <v>1</v>
          </cell>
          <cell r="H57">
            <v>52</v>
          </cell>
          <cell r="J57">
            <v>75</v>
          </cell>
          <cell r="L57" t="str">
            <v>Jan ŠINDELKA</v>
          </cell>
          <cell r="M57" t="str">
            <v>Prostějov</v>
          </cell>
          <cell r="N57">
            <v>16.350000000000001</v>
          </cell>
          <cell r="O57">
            <v>16.12</v>
          </cell>
          <cell r="P57">
            <v>16.12</v>
          </cell>
        </row>
        <row r="58">
          <cell r="A58">
            <v>70</v>
          </cell>
          <cell r="B58">
            <v>70.087000000000003</v>
          </cell>
          <cell r="C58">
            <v>70</v>
          </cell>
          <cell r="D58">
            <v>70</v>
          </cell>
          <cell r="E58">
            <v>41</v>
          </cell>
          <cell r="F58">
            <v>999</v>
          </cell>
          <cell r="G58" t="str">
            <v/>
          </cell>
          <cell r="H58">
            <v>53</v>
          </cell>
          <cell r="J58">
            <v>87</v>
          </cell>
          <cell r="L58" t="str">
            <v>Jan-Michl BERNARD</v>
          </cell>
          <cell r="M58" t="str">
            <v>Bruntál</v>
          </cell>
          <cell r="N58">
            <v>30.77</v>
          </cell>
          <cell r="O58">
            <v>99.99</v>
          </cell>
          <cell r="P58">
            <v>30.77</v>
          </cell>
        </row>
        <row r="59">
          <cell r="A59">
            <v>74</v>
          </cell>
          <cell r="B59">
            <v>74.094999999999999</v>
          </cell>
          <cell r="C59">
            <v>74</v>
          </cell>
          <cell r="D59">
            <v>999</v>
          </cell>
          <cell r="E59" t="str">
            <v/>
          </cell>
          <cell r="F59">
            <v>74</v>
          </cell>
          <cell r="G59">
            <v>31</v>
          </cell>
          <cell r="H59">
            <v>54</v>
          </cell>
          <cell r="J59">
            <v>95</v>
          </cell>
          <cell r="L59" t="str">
            <v>Marek ZÁHORSKÝ</v>
          </cell>
          <cell r="M59" t="str">
            <v>Jeseník</v>
          </cell>
          <cell r="N59">
            <v>34.28</v>
          </cell>
          <cell r="O59">
            <v>99.99</v>
          </cell>
          <cell r="P59">
            <v>34.28</v>
          </cell>
        </row>
        <row r="60">
          <cell r="A60">
            <v>60</v>
          </cell>
          <cell r="B60">
            <v>60.104999999999997</v>
          </cell>
          <cell r="C60">
            <v>60</v>
          </cell>
          <cell r="D60">
            <v>60</v>
          </cell>
          <cell r="E60">
            <v>37</v>
          </cell>
          <cell r="F60">
            <v>999</v>
          </cell>
          <cell r="G60" t="str">
            <v/>
          </cell>
          <cell r="H60">
            <v>55</v>
          </cell>
          <cell r="J60">
            <v>105</v>
          </cell>
          <cell r="L60" t="str">
            <v>Robert JALŮVKA</v>
          </cell>
          <cell r="M60" t="str">
            <v>Nový Jičín</v>
          </cell>
          <cell r="N60">
            <v>99.99</v>
          </cell>
          <cell r="O60">
            <v>28.61</v>
          </cell>
          <cell r="P60">
            <v>28.61</v>
          </cell>
        </row>
        <row r="61">
          <cell r="A61">
            <v>4</v>
          </cell>
          <cell r="B61">
            <v>4.0069999999999997</v>
          </cell>
          <cell r="C61">
            <v>4</v>
          </cell>
          <cell r="D61">
            <v>4</v>
          </cell>
          <cell r="E61">
            <v>4</v>
          </cell>
          <cell r="F61">
            <v>999</v>
          </cell>
          <cell r="G61" t="str">
            <v/>
          </cell>
          <cell r="H61">
            <v>56</v>
          </cell>
          <cell r="J61">
            <v>7</v>
          </cell>
          <cell r="L61" t="str">
            <v>Pavel KRPEC</v>
          </cell>
          <cell r="M61" t="str">
            <v>Ostrava</v>
          </cell>
          <cell r="N61">
            <v>17.16</v>
          </cell>
          <cell r="O61">
            <v>15.14</v>
          </cell>
          <cell r="P61">
            <v>15.14</v>
          </cell>
        </row>
        <row r="62">
          <cell r="A62">
            <v>55</v>
          </cell>
          <cell r="B62">
            <v>55.015999999999998</v>
          </cell>
          <cell r="C62">
            <v>55</v>
          </cell>
          <cell r="D62">
            <v>999</v>
          </cell>
          <cell r="E62" t="str">
            <v/>
          </cell>
          <cell r="F62">
            <v>55</v>
          </cell>
          <cell r="G62">
            <v>22</v>
          </cell>
          <cell r="H62">
            <v>57</v>
          </cell>
          <cell r="J62">
            <v>16</v>
          </cell>
          <cell r="L62" t="str">
            <v>Ondra BERAN</v>
          </cell>
          <cell r="M62" t="str">
            <v>Šumperk</v>
          </cell>
          <cell r="N62">
            <v>33.03</v>
          </cell>
          <cell r="O62">
            <v>27.05</v>
          </cell>
          <cell r="P62">
            <v>27.05</v>
          </cell>
        </row>
        <row r="63">
          <cell r="A63">
            <v>45</v>
          </cell>
          <cell r="B63">
            <v>45.029000000000003</v>
          </cell>
          <cell r="C63">
            <v>45</v>
          </cell>
          <cell r="D63">
            <v>45</v>
          </cell>
          <cell r="E63">
            <v>27</v>
          </cell>
          <cell r="F63">
            <v>999</v>
          </cell>
          <cell r="G63" t="str">
            <v/>
          </cell>
          <cell r="H63">
            <v>58</v>
          </cell>
          <cell r="J63">
            <v>29</v>
          </cell>
          <cell r="L63" t="str">
            <v>Lukáš GLABASNIA</v>
          </cell>
          <cell r="M63" t="str">
            <v>Opava</v>
          </cell>
          <cell r="N63">
            <v>25.85</v>
          </cell>
          <cell r="O63">
            <v>24.16</v>
          </cell>
          <cell r="P63">
            <v>24.16</v>
          </cell>
        </row>
        <row r="64">
          <cell r="A64">
            <v>35</v>
          </cell>
          <cell r="B64">
            <v>35.036999999999999</v>
          </cell>
          <cell r="C64">
            <v>35</v>
          </cell>
          <cell r="D64">
            <v>999</v>
          </cell>
          <cell r="E64" t="str">
            <v/>
          </cell>
          <cell r="F64">
            <v>35</v>
          </cell>
          <cell r="G64">
            <v>15</v>
          </cell>
          <cell r="H64">
            <v>59</v>
          </cell>
          <cell r="J64">
            <v>37</v>
          </cell>
          <cell r="L64" t="str">
            <v>Petr NAVRÁTIL</v>
          </cell>
          <cell r="M64" t="str">
            <v>Olomouc</v>
          </cell>
          <cell r="N64">
            <v>21.45</v>
          </cell>
          <cell r="O64">
            <v>99.99</v>
          </cell>
          <cell r="P64">
            <v>21.45</v>
          </cell>
        </row>
        <row r="65">
          <cell r="A65">
            <v>3</v>
          </cell>
          <cell r="B65">
            <v>3.048</v>
          </cell>
          <cell r="C65">
            <v>3</v>
          </cell>
          <cell r="D65">
            <v>3</v>
          </cell>
          <cell r="E65">
            <v>3</v>
          </cell>
          <cell r="F65">
            <v>999</v>
          </cell>
          <cell r="G65" t="str">
            <v/>
          </cell>
          <cell r="H65">
            <v>60</v>
          </cell>
          <cell r="J65">
            <v>48</v>
          </cell>
          <cell r="L65" t="str">
            <v>Jiří MOTYKA</v>
          </cell>
          <cell r="M65" t="str">
            <v>Karviná</v>
          </cell>
          <cell r="N65">
            <v>15.51</v>
          </cell>
          <cell r="O65">
            <v>15.13</v>
          </cell>
          <cell r="P65">
            <v>15.13</v>
          </cell>
        </row>
        <row r="66">
          <cell r="A66">
            <v>27</v>
          </cell>
          <cell r="B66">
            <v>27.058</v>
          </cell>
          <cell r="C66">
            <v>27</v>
          </cell>
          <cell r="D66">
            <v>999</v>
          </cell>
          <cell r="E66" t="str">
            <v/>
          </cell>
          <cell r="F66">
            <v>27</v>
          </cell>
          <cell r="G66">
            <v>10</v>
          </cell>
          <cell r="H66">
            <v>61</v>
          </cell>
          <cell r="J66">
            <v>58</v>
          </cell>
          <cell r="L66" t="str">
            <v>Petr MIRVALD</v>
          </cell>
          <cell r="M66" t="str">
            <v>Přerov</v>
          </cell>
          <cell r="N66">
            <v>21.28</v>
          </cell>
          <cell r="O66">
            <v>19.82</v>
          </cell>
          <cell r="P66">
            <v>19.82</v>
          </cell>
        </row>
        <row r="67">
          <cell r="A67">
            <v>40</v>
          </cell>
          <cell r="B67">
            <v>40.066000000000003</v>
          </cell>
          <cell r="C67">
            <v>40</v>
          </cell>
          <cell r="D67">
            <v>40</v>
          </cell>
          <cell r="E67">
            <v>23</v>
          </cell>
          <cell r="F67">
            <v>999</v>
          </cell>
          <cell r="G67" t="str">
            <v/>
          </cell>
          <cell r="H67">
            <v>62</v>
          </cell>
          <cell r="J67">
            <v>66</v>
          </cell>
          <cell r="L67" t="str">
            <v>Patrik KAROL</v>
          </cell>
          <cell r="M67" t="str">
            <v>Frýdek-Místek</v>
          </cell>
          <cell r="N67">
            <v>25.85</v>
          </cell>
          <cell r="O67">
            <v>22.69</v>
          </cell>
          <cell r="P67">
            <v>22.69</v>
          </cell>
        </row>
        <row r="68">
          <cell r="A68">
            <v>47</v>
          </cell>
          <cell r="B68">
            <v>47.076000000000001</v>
          </cell>
          <cell r="C68">
            <v>47</v>
          </cell>
          <cell r="D68">
            <v>999</v>
          </cell>
          <cell r="E68" t="str">
            <v/>
          </cell>
          <cell r="F68">
            <v>47</v>
          </cell>
          <cell r="G68">
            <v>19</v>
          </cell>
          <cell r="H68">
            <v>63</v>
          </cell>
          <cell r="J68">
            <v>76</v>
          </cell>
          <cell r="L68" t="str">
            <v>Tomáš KOUTNÝ</v>
          </cell>
          <cell r="M68" t="str">
            <v>Prostějov</v>
          </cell>
          <cell r="N68">
            <v>24.81</v>
          </cell>
          <cell r="O68">
            <v>99.99</v>
          </cell>
          <cell r="P68">
            <v>24.81</v>
          </cell>
        </row>
        <row r="69">
          <cell r="A69">
            <v>83</v>
          </cell>
          <cell r="B69">
            <v>83.087999999999994</v>
          </cell>
          <cell r="C69">
            <v>83</v>
          </cell>
          <cell r="D69">
            <v>83</v>
          </cell>
          <cell r="E69">
            <v>47</v>
          </cell>
          <cell r="F69">
            <v>999</v>
          </cell>
          <cell r="G69" t="str">
            <v/>
          </cell>
          <cell r="H69">
            <v>64</v>
          </cell>
          <cell r="J69">
            <v>88</v>
          </cell>
          <cell r="L69" t="str">
            <v>Pavel VITÁSEK</v>
          </cell>
          <cell r="M69" t="str">
            <v>Bruntál</v>
          </cell>
          <cell r="N69">
            <v>53.23</v>
          </cell>
          <cell r="O69">
            <v>99.99</v>
          </cell>
          <cell r="P69">
            <v>53.23</v>
          </cell>
        </row>
        <row r="70">
          <cell r="A70">
            <v>106</v>
          </cell>
          <cell r="B70">
            <v>110.096</v>
          </cell>
          <cell r="C70">
            <v>110</v>
          </cell>
          <cell r="D70">
            <v>999</v>
          </cell>
          <cell r="E70" t="str">
            <v/>
          </cell>
          <cell r="F70">
            <v>110</v>
          </cell>
          <cell r="G70">
            <v>37</v>
          </cell>
          <cell r="H70">
            <v>65</v>
          </cell>
          <cell r="J70">
            <v>96</v>
          </cell>
          <cell r="L70" t="str">
            <v>Martin DISTLER</v>
          </cell>
          <cell r="M70" t="str">
            <v>Jeseník</v>
          </cell>
          <cell r="N70">
            <v>99.99</v>
          </cell>
          <cell r="O70">
            <v>99.99</v>
          </cell>
          <cell r="P70">
            <v>99.99</v>
          </cell>
        </row>
        <row r="71">
          <cell r="A71">
            <v>58</v>
          </cell>
          <cell r="B71">
            <v>58.106000000000002</v>
          </cell>
          <cell r="C71">
            <v>58</v>
          </cell>
          <cell r="D71">
            <v>58</v>
          </cell>
          <cell r="E71">
            <v>36</v>
          </cell>
          <cell r="F71">
            <v>999</v>
          </cell>
          <cell r="G71" t="str">
            <v/>
          </cell>
          <cell r="H71">
            <v>66</v>
          </cell>
          <cell r="J71">
            <v>106</v>
          </cell>
          <cell r="L71" t="str">
            <v>Marcel STACHA</v>
          </cell>
          <cell r="M71" t="str">
            <v>Nový Jičín</v>
          </cell>
          <cell r="N71">
            <v>28.38</v>
          </cell>
          <cell r="O71">
            <v>99.99</v>
          </cell>
          <cell r="P71">
            <v>28.38</v>
          </cell>
        </row>
        <row r="72">
          <cell r="A72">
            <v>1</v>
          </cell>
          <cell r="B72">
            <v>1.008</v>
          </cell>
          <cell r="C72">
            <v>1</v>
          </cell>
          <cell r="D72">
            <v>1</v>
          </cell>
          <cell r="E72">
            <v>1</v>
          </cell>
          <cell r="F72">
            <v>999</v>
          </cell>
          <cell r="G72" t="str">
            <v/>
          </cell>
          <cell r="H72">
            <v>67</v>
          </cell>
          <cell r="J72">
            <v>8</v>
          </cell>
          <cell r="L72" t="str">
            <v>Karel RYL</v>
          </cell>
          <cell r="M72" t="str">
            <v>Ostrava</v>
          </cell>
          <cell r="N72">
            <v>14.63</v>
          </cell>
          <cell r="O72">
            <v>13.68</v>
          </cell>
          <cell r="P72">
            <v>13.68</v>
          </cell>
        </row>
        <row r="73">
          <cell r="A73">
            <v>52</v>
          </cell>
          <cell r="B73">
            <v>52.017000000000003</v>
          </cell>
          <cell r="C73">
            <v>52</v>
          </cell>
          <cell r="D73">
            <v>999</v>
          </cell>
          <cell r="E73" t="str">
            <v/>
          </cell>
          <cell r="F73">
            <v>52</v>
          </cell>
          <cell r="G73">
            <v>20</v>
          </cell>
          <cell r="H73">
            <v>68</v>
          </cell>
          <cell r="J73">
            <v>17</v>
          </cell>
          <cell r="L73" t="str">
            <v>Jaroslav HÝBL</v>
          </cell>
          <cell r="M73" t="str">
            <v>Šumperk</v>
          </cell>
          <cell r="N73">
            <v>26.35</v>
          </cell>
          <cell r="O73">
            <v>28.34</v>
          </cell>
          <cell r="P73">
            <v>26.35</v>
          </cell>
        </row>
        <row r="74">
          <cell r="A74">
            <v>50</v>
          </cell>
          <cell r="B74">
            <v>50.03</v>
          </cell>
          <cell r="C74">
            <v>50</v>
          </cell>
          <cell r="D74">
            <v>50</v>
          </cell>
          <cell r="E74">
            <v>31</v>
          </cell>
          <cell r="F74">
            <v>999</v>
          </cell>
          <cell r="G74" t="str">
            <v/>
          </cell>
          <cell r="H74">
            <v>69</v>
          </cell>
          <cell r="J74">
            <v>30</v>
          </cell>
          <cell r="L74" t="str">
            <v>Vít PETEREK</v>
          </cell>
          <cell r="M74" t="str">
            <v>Opava</v>
          </cell>
          <cell r="N74">
            <v>26.37</v>
          </cell>
          <cell r="O74">
            <v>25.07</v>
          </cell>
          <cell r="P74">
            <v>25.07</v>
          </cell>
        </row>
        <row r="75">
          <cell r="A75">
            <v>91</v>
          </cell>
          <cell r="B75">
            <v>110.03400000000001</v>
          </cell>
          <cell r="C75">
            <v>110</v>
          </cell>
          <cell r="D75">
            <v>999</v>
          </cell>
          <cell r="E75" t="str">
            <v/>
          </cell>
          <cell r="F75">
            <v>110</v>
          </cell>
          <cell r="G75">
            <v>37</v>
          </cell>
          <cell r="H75">
            <v>70</v>
          </cell>
          <cell r="J75">
            <v>34</v>
          </cell>
          <cell r="L75" t="str">
            <v>Pavel POPELKA</v>
          </cell>
          <cell r="M75" t="str">
            <v>Olomouc</v>
          </cell>
          <cell r="N75">
            <v>99.99</v>
          </cell>
          <cell r="O75">
            <v>99.99</v>
          </cell>
          <cell r="P75">
            <v>99.99</v>
          </cell>
        </row>
        <row r="76">
          <cell r="A76">
            <v>12</v>
          </cell>
          <cell r="B76">
            <v>12.048999999999999</v>
          </cell>
          <cell r="C76">
            <v>12</v>
          </cell>
          <cell r="D76">
            <v>12</v>
          </cell>
          <cell r="E76">
            <v>11</v>
          </cell>
          <cell r="F76">
            <v>999</v>
          </cell>
          <cell r="G76" t="str">
            <v/>
          </cell>
          <cell r="H76">
            <v>71</v>
          </cell>
          <cell r="J76">
            <v>49</v>
          </cell>
          <cell r="L76" t="str">
            <v>Marcel DAL</v>
          </cell>
          <cell r="M76" t="str">
            <v>Karviná</v>
          </cell>
          <cell r="N76">
            <v>16.649999999999999</v>
          </cell>
          <cell r="O76">
            <v>16.579999999999998</v>
          </cell>
          <cell r="P76">
            <v>16.579999999999998</v>
          </cell>
        </row>
        <row r="77">
          <cell r="A77">
            <v>16</v>
          </cell>
          <cell r="B77">
            <v>16.059000000000001</v>
          </cell>
          <cell r="C77">
            <v>16</v>
          </cell>
          <cell r="D77">
            <v>999</v>
          </cell>
          <cell r="E77" t="str">
            <v/>
          </cell>
          <cell r="F77">
            <v>16</v>
          </cell>
          <cell r="G77">
            <v>3</v>
          </cell>
          <cell r="H77">
            <v>72</v>
          </cell>
          <cell r="J77">
            <v>59</v>
          </cell>
          <cell r="L77" t="str">
            <v>Ladislav PATRMAN</v>
          </cell>
          <cell r="M77" t="str">
            <v>Přerov</v>
          </cell>
          <cell r="N77">
            <v>17.25</v>
          </cell>
          <cell r="O77">
            <v>20.45</v>
          </cell>
          <cell r="P77">
            <v>17.25</v>
          </cell>
        </row>
        <row r="78">
          <cell r="A78">
            <v>76</v>
          </cell>
          <cell r="B78">
            <v>76.067999999999998</v>
          </cell>
          <cell r="C78">
            <v>76</v>
          </cell>
          <cell r="D78">
            <v>76</v>
          </cell>
          <cell r="E78">
            <v>45</v>
          </cell>
          <cell r="F78">
            <v>999</v>
          </cell>
          <cell r="G78" t="str">
            <v/>
          </cell>
          <cell r="H78">
            <v>73</v>
          </cell>
          <cell r="J78">
            <v>68</v>
          </cell>
          <cell r="L78" t="str">
            <v>David KRHOVJAK</v>
          </cell>
          <cell r="M78" t="str">
            <v>Frýdek-Místek</v>
          </cell>
          <cell r="N78">
            <v>34.35</v>
          </cell>
          <cell r="O78">
            <v>99.99</v>
          </cell>
          <cell r="P78">
            <v>34.35</v>
          </cell>
        </row>
        <row r="79">
          <cell r="A79">
            <v>65</v>
          </cell>
          <cell r="B79">
            <v>65.076999999999998</v>
          </cell>
          <cell r="C79">
            <v>65</v>
          </cell>
          <cell r="D79">
            <v>999</v>
          </cell>
          <cell r="E79" t="str">
            <v/>
          </cell>
          <cell r="F79">
            <v>65</v>
          </cell>
          <cell r="G79">
            <v>28</v>
          </cell>
          <cell r="H79">
            <v>74</v>
          </cell>
          <cell r="J79">
            <v>77</v>
          </cell>
          <cell r="L79" t="str">
            <v>Jakub DOLEČEK</v>
          </cell>
          <cell r="M79" t="str">
            <v>Prostějov</v>
          </cell>
          <cell r="N79">
            <v>31.02</v>
          </cell>
          <cell r="O79">
            <v>29.61</v>
          </cell>
          <cell r="P79">
            <v>29.61</v>
          </cell>
        </row>
        <row r="80">
          <cell r="A80">
            <v>72</v>
          </cell>
          <cell r="B80">
            <v>72.088999999999999</v>
          </cell>
          <cell r="C80">
            <v>72</v>
          </cell>
          <cell r="D80">
            <v>72</v>
          </cell>
          <cell r="E80">
            <v>43</v>
          </cell>
          <cell r="F80">
            <v>999</v>
          </cell>
          <cell r="G80" t="str">
            <v/>
          </cell>
          <cell r="H80">
            <v>75</v>
          </cell>
          <cell r="J80">
            <v>89</v>
          </cell>
          <cell r="L80" t="str">
            <v>Ondřej CHALUPA</v>
          </cell>
          <cell r="M80" t="str">
            <v>Bruntál</v>
          </cell>
          <cell r="N80">
            <v>40.6</v>
          </cell>
          <cell r="O80">
            <v>32.950000000000003</v>
          </cell>
          <cell r="P80">
            <v>32.950000000000003</v>
          </cell>
        </row>
        <row r="81">
          <cell r="A81">
            <v>107</v>
          </cell>
          <cell r="B81">
            <v>110.09699999999999</v>
          </cell>
          <cell r="C81">
            <v>110</v>
          </cell>
          <cell r="D81">
            <v>999</v>
          </cell>
          <cell r="E81" t="str">
            <v/>
          </cell>
          <cell r="F81">
            <v>110</v>
          </cell>
          <cell r="G81">
            <v>37</v>
          </cell>
          <cell r="H81">
            <v>76</v>
          </cell>
          <cell r="J81">
            <v>97</v>
          </cell>
          <cell r="L81" t="str">
            <v>Martin SUROVÝCH</v>
          </cell>
          <cell r="M81" t="str">
            <v>Jeseník</v>
          </cell>
          <cell r="N81">
            <v>99.99</v>
          </cell>
          <cell r="O81">
            <v>99.99</v>
          </cell>
          <cell r="P81">
            <v>99.99</v>
          </cell>
        </row>
        <row r="82">
          <cell r="A82">
            <v>56</v>
          </cell>
          <cell r="B82">
            <v>56.109000000000002</v>
          </cell>
          <cell r="C82">
            <v>56</v>
          </cell>
          <cell r="D82">
            <v>56</v>
          </cell>
          <cell r="E82">
            <v>34</v>
          </cell>
          <cell r="F82">
            <v>999</v>
          </cell>
          <cell r="G82" t="str">
            <v/>
          </cell>
          <cell r="H82">
            <v>77</v>
          </cell>
          <cell r="J82">
            <v>109</v>
          </cell>
          <cell r="L82" t="str">
            <v>Petr FIURÁŠEK</v>
          </cell>
          <cell r="M82" t="str">
            <v>Nový Jičín</v>
          </cell>
          <cell r="N82">
            <v>33.65</v>
          </cell>
          <cell r="O82">
            <v>27.19</v>
          </cell>
          <cell r="P82">
            <v>27.19</v>
          </cell>
        </row>
        <row r="83">
          <cell r="A83">
            <v>86</v>
          </cell>
          <cell r="B83">
            <v>110.01</v>
          </cell>
          <cell r="C83">
            <v>110</v>
          </cell>
          <cell r="D83">
            <v>110</v>
          </cell>
          <cell r="E83">
            <v>48</v>
          </cell>
          <cell r="F83">
            <v>999</v>
          </cell>
          <cell r="G83" t="str">
            <v/>
          </cell>
          <cell r="H83">
            <v>78</v>
          </cell>
          <cell r="J83">
            <v>10</v>
          </cell>
          <cell r="L83" t="str">
            <v>Milan ONDERKA</v>
          </cell>
          <cell r="M83" t="str">
            <v>Ostrava</v>
          </cell>
          <cell r="N83">
            <v>99.99</v>
          </cell>
          <cell r="O83">
            <v>99.99</v>
          </cell>
          <cell r="P83">
            <v>99.99</v>
          </cell>
        </row>
        <row r="84">
          <cell r="A84">
            <v>78</v>
          </cell>
          <cell r="B84">
            <v>78.02</v>
          </cell>
          <cell r="C84">
            <v>78</v>
          </cell>
          <cell r="D84">
            <v>999</v>
          </cell>
          <cell r="E84" t="str">
            <v/>
          </cell>
          <cell r="F84">
            <v>78</v>
          </cell>
          <cell r="G84">
            <v>32</v>
          </cell>
          <cell r="H84">
            <v>79</v>
          </cell>
          <cell r="J84">
            <v>20</v>
          </cell>
          <cell r="L84" t="str">
            <v>Jiří ŠTÁBL</v>
          </cell>
          <cell r="M84" t="str">
            <v>Šumperk</v>
          </cell>
          <cell r="N84">
            <v>42</v>
          </cell>
          <cell r="O84">
            <v>35.24</v>
          </cell>
          <cell r="P84">
            <v>35.24</v>
          </cell>
        </row>
        <row r="85">
          <cell r="A85">
            <v>75</v>
          </cell>
          <cell r="B85">
            <v>75.024000000000001</v>
          </cell>
          <cell r="C85">
            <v>75</v>
          </cell>
          <cell r="D85">
            <v>75</v>
          </cell>
          <cell r="E85">
            <v>44</v>
          </cell>
          <cell r="F85">
            <v>999</v>
          </cell>
          <cell r="G85" t="str">
            <v/>
          </cell>
          <cell r="H85">
            <v>80</v>
          </cell>
          <cell r="J85">
            <v>24</v>
          </cell>
          <cell r="L85" t="str">
            <v>Jiří VANĚK</v>
          </cell>
          <cell r="M85" t="str">
            <v>Opava</v>
          </cell>
          <cell r="N85">
            <v>34.32</v>
          </cell>
          <cell r="O85">
            <v>38.409999999999997</v>
          </cell>
          <cell r="P85">
            <v>34.32</v>
          </cell>
        </row>
        <row r="86">
          <cell r="A86">
            <v>92</v>
          </cell>
          <cell r="B86">
            <v>110.035</v>
          </cell>
          <cell r="C86">
            <v>110</v>
          </cell>
          <cell r="D86">
            <v>999</v>
          </cell>
          <cell r="E86" t="str">
            <v/>
          </cell>
          <cell r="F86">
            <v>110</v>
          </cell>
          <cell r="G86">
            <v>37</v>
          </cell>
          <cell r="H86">
            <v>81</v>
          </cell>
          <cell r="J86">
            <v>35</v>
          </cell>
          <cell r="L86" t="str">
            <v>Pavel GALETKA</v>
          </cell>
          <cell r="M86" t="str">
            <v>Olomouc</v>
          </cell>
          <cell r="N86">
            <v>99.99</v>
          </cell>
          <cell r="O86">
            <v>99.99</v>
          </cell>
          <cell r="P86">
            <v>99.99</v>
          </cell>
        </row>
        <row r="87">
          <cell r="A87">
            <v>24</v>
          </cell>
          <cell r="B87">
            <v>24.05</v>
          </cell>
          <cell r="C87">
            <v>24</v>
          </cell>
          <cell r="D87">
            <v>24</v>
          </cell>
          <cell r="E87">
            <v>17</v>
          </cell>
          <cell r="F87">
            <v>999</v>
          </cell>
          <cell r="G87" t="str">
            <v/>
          </cell>
          <cell r="H87">
            <v>82</v>
          </cell>
          <cell r="J87">
            <v>50</v>
          </cell>
          <cell r="L87" t="str">
            <v>David SIKORA</v>
          </cell>
          <cell r="M87" t="str">
            <v>Karviná</v>
          </cell>
          <cell r="N87">
            <v>18.91</v>
          </cell>
          <cell r="O87">
            <v>19.5</v>
          </cell>
          <cell r="P87">
            <v>18.91</v>
          </cell>
        </row>
        <row r="88">
          <cell r="A88">
            <v>21</v>
          </cell>
          <cell r="B88">
            <v>21.06</v>
          </cell>
          <cell r="C88">
            <v>21</v>
          </cell>
          <cell r="D88">
            <v>999</v>
          </cell>
          <cell r="E88" t="str">
            <v/>
          </cell>
          <cell r="F88">
            <v>21</v>
          </cell>
          <cell r="G88">
            <v>7</v>
          </cell>
          <cell r="H88">
            <v>83</v>
          </cell>
          <cell r="J88">
            <v>60</v>
          </cell>
          <cell r="L88" t="str">
            <v>František HANÁK</v>
          </cell>
          <cell r="M88" t="str">
            <v>Přerov</v>
          </cell>
          <cell r="N88">
            <v>20.02</v>
          </cell>
          <cell r="O88">
            <v>18.670000000000002</v>
          </cell>
          <cell r="P88">
            <v>18.670000000000002</v>
          </cell>
        </row>
        <row r="89">
          <cell r="A89">
            <v>57</v>
          </cell>
          <cell r="B89">
            <v>57.069000000000003</v>
          </cell>
          <cell r="C89">
            <v>57</v>
          </cell>
          <cell r="D89">
            <v>57</v>
          </cell>
          <cell r="E89">
            <v>35</v>
          </cell>
          <cell r="F89">
            <v>999</v>
          </cell>
          <cell r="G89" t="str">
            <v/>
          </cell>
          <cell r="H89">
            <v>84</v>
          </cell>
          <cell r="J89">
            <v>69</v>
          </cell>
          <cell r="L89" t="str">
            <v>Tomáš POSPĚCH</v>
          </cell>
          <cell r="M89" t="str">
            <v>Frýdek-Místek</v>
          </cell>
          <cell r="N89">
            <v>29.14</v>
          </cell>
          <cell r="O89">
            <v>27.64</v>
          </cell>
          <cell r="P89">
            <v>27.64</v>
          </cell>
        </row>
        <row r="90">
          <cell r="A90">
            <v>61</v>
          </cell>
          <cell r="B90">
            <v>61.079000000000001</v>
          </cell>
          <cell r="C90">
            <v>61</v>
          </cell>
          <cell r="D90">
            <v>999</v>
          </cell>
          <cell r="E90" t="str">
            <v/>
          </cell>
          <cell r="F90">
            <v>61</v>
          </cell>
          <cell r="G90">
            <v>24</v>
          </cell>
          <cell r="H90">
            <v>85</v>
          </cell>
          <cell r="J90">
            <v>79</v>
          </cell>
          <cell r="L90" t="str">
            <v>David OCHMAN</v>
          </cell>
          <cell r="M90" t="str">
            <v>Prostějov</v>
          </cell>
          <cell r="N90">
            <v>29.47</v>
          </cell>
          <cell r="O90">
            <v>29.05</v>
          </cell>
          <cell r="P90">
            <v>29.05</v>
          </cell>
        </row>
        <row r="91">
          <cell r="A91">
            <v>32</v>
          </cell>
          <cell r="B91">
            <v>32.090000000000003</v>
          </cell>
          <cell r="C91">
            <v>32</v>
          </cell>
          <cell r="D91">
            <v>32</v>
          </cell>
          <cell r="E91">
            <v>20</v>
          </cell>
          <cell r="F91">
            <v>999</v>
          </cell>
          <cell r="G91" t="str">
            <v/>
          </cell>
          <cell r="H91">
            <v>86</v>
          </cell>
          <cell r="J91">
            <v>90</v>
          </cell>
          <cell r="L91" t="str">
            <v>Tomáš BOXAN</v>
          </cell>
          <cell r="M91" t="str">
            <v>Bruntál</v>
          </cell>
          <cell r="N91">
            <v>21.2</v>
          </cell>
          <cell r="O91">
            <v>50.68</v>
          </cell>
          <cell r="P91">
            <v>21.2</v>
          </cell>
        </row>
        <row r="92">
          <cell r="A92">
            <v>80</v>
          </cell>
          <cell r="B92">
            <v>80.097999999999999</v>
          </cell>
          <cell r="C92">
            <v>80</v>
          </cell>
          <cell r="D92">
            <v>999</v>
          </cell>
          <cell r="E92" t="str">
            <v/>
          </cell>
          <cell r="F92">
            <v>80</v>
          </cell>
          <cell r="G92">
            <v>34</v>
          </cell>
          <cell r="H92">
            <v>87</v>
          </cell>
          <cell r="J92">
            <v>98</v>
          </cell>
          <cell r="L92" t="str">
            <v>Martin TONHAUSER</v>
          </cell>
          <cell r="M92" t="str">
            <v>Jeseník</v>
          </cell>
          <cell r="N92">
            <v>35.65</v>
          </cell>
          <cell r="O92">
            <v>99.99</v>
          </cell>
          <cell r="P92">
            <v>35.65</v>
          </cell>
        </row>
        <row r="93">
          <cell r="A93">
            <v>42</v>
          </cell>
          <cell r="B93">
            <v>42.11</v>
          </cell>
          <cell r="C93">
            <v>42</v>
          </cell>
          <cell r="D93">
            <v>42</v>
          </cell>
          <cell r="E93">
            <v>24</v>
          </cell>
          <cell r="F93">
            <v>999</v>
          </cell>
          <cell r="G93" t="str">
            <v/>
          </cell>
          <cell r="H93">
            <v>88</v>
          </cell>
          <cell r="J93">
            <v>110</v>
          </cell>
          <cell r="L93" t="str">
            <v>Petr BINAR</v>
          </cell>
          <cell r="M93" t="str">
            <v>Nový Jičín</v>
          </cell>
          <cell r="N93">
            <v>23.92</v>
          </cell>
          <cell r="O93">
            <v>99.99</v>
          </cell>
          <cell r="P93">
            <v>23.92</v>
          </cell>
        </row>
        <row r="94">
          <cell r="A94">
            <v>84</v>
          </cell>
          <cell r="B94">
            <v>110.002</v>
          </cell>
          <cell r="C94">
            <v>110</v>
          </cell>
          <cell r="D94">
            <v>110</v>
          </cell>
          <cell r="E94">
            <v>48</v>
          </cell>
          <cell r="F94">
            <v>999</v>
          </cell>
          <cell r="G94" t="str">
            <v/>
          </cell>
          <cell r="H94">
            <v>89</v>
          </cell>
          <cell r="J94">
            <v>2</v>
          </cell>
          <cell r="L94" t="str">
            <v>Jan VYVIAL</v>
          </cell>
          <cell r="M94" t="str">
            <v>Ostrava</v>
          </cell>
          <cell r="N94">
            <v>99.99</v>
          </cell>
          <cell r="O94">
            <v>99.99</v>
          </cell>
          <cell r="P94">
            <v>99.99</v>
          </cell>
        </row>
        <row r="95">
          <cell r="A95">
            <v>85</v>
          </cell>
          <cell r="B95">
            <v>110.009</v>
          </cell>
          <cell r="C95">
            <v>110</v>
          </cell>
          <cell r="D95">
            <v>110</v>
          </cell>
          <cell r="E95">
            <v>48</v>
          </cell>
          <cell r="F95">
            <v>999</v>
          </cell>
          <cell r="G95" t="str">
            <v/>
          </cell>
          <cell r="H95">
            <v>90</v>
          </cell>
          <cell r="J95">
            <v>9</v>
          </cell>
          <cell r="L95" t="str">
            <v>Tomáš MONSPORT</v>
          </cell>
          <cell r="M95" t="str">
            <v>Ostrava</v>
          </cell>
          <cell r="N95">
            <v>99.99</v>
          </cell>
          <cell r="O95">
            <v>99.99</v>
          </cell>
          <cell r="P95">
            <v>99.99</v>
          </cell>
        </row>
        <row r="96">
          <cell r="A96">
            <v>87</v>
          </cell>
          <cell r="B96">
            <v>110.015</v>
          </cell>
          <cell r="C96">
            <v>110</v>
          </cell>
          <cell r="D96">
            <v>999</v>
          </cell>
          <cell r="E96" t="str">
            <v/>
          </cell>
          <cell r="F96">
            <v>110</v>
          </cell>
          <cell r="G96">
            <v>37</v>
          </cell>
          <cell r="H96">
            <v>91</v>
          </cell>
          <cell r="J96">
            <v>15</v>
          </cell>
          <cell r="L96" t="str">
            <v>Michal DRTIL</v>
          </cell>
          <cell r="M96" t="str">
            <v>Šumperk</v>
          </cell>
          <cell r="N96">
            <v>99.99</v>
          </cell>
          <cell r="O96">
            <v>99.99</v>
          </cell>
          <cell r="P96">
            <v>99.99</v>
          </cell>
        </row>
        <row r="97">
          <cell r="A97">
            <v>88</v>
          </cell>
          <cell r="B97">
            <v>110.018</v>
          </cell>
          <cell r="C97">
            <v>110</v>
          </cell>
          <cell r="D97">
            <v>999</v>
          </cell>
          <cell r="E97" t="str">
            <v/>
          </cell>
          <cell r="F97">
            <v>110</v>
          </cell>
          <cell r="G97">
            <v>37</v>
          </cell>
          <cell r="H97">
            <v>92</v>
          </cell>
          <cell r="J97">
            <v>18</v>
          </cell>
          <cell r="L97" t="str">
            <v>neobsazen</v>
          </cell>
          <cell r="M97" t="str">
            <v>Šumperk</v>
          </cell>
          <cell r="N97">
            <v>99.99</v>
          </cell>
          <cell r="O97">
            <v>99.99</v>
          </cell>
          <cell r="P97">
            <v>99.99</v>
          </cell>
        </row>
        <row r="98">
          <cell r="A98">
            <v>89</v>
          </cell>
          <cell r="B98">
            <v>110.02500000000001</v>
          </cell>
          <cell r="C98">
            <v>110</v>
          </cell>
          <cell r="D98">
            <v>110</v>
          </cell>
          <cell r="E98">
            <v>48</v>
          </cell>
          <cell r="F98">
            <v>999</v>
          </cell>
          <cell r="G98" t="str">
            <v/>
          </cell>
          <cell r="H98">
            <v>93</v>
          </cell>
          <cell r="J98">
            <v>25</v>
          </cell>
          <cell r="L98" t="str">
            <v>Radomír KUBESA</v>
          </cell>
          <cell r="M98" t="str">
            <v>Opava</v>
          </cell>
          <cell r="N98">
            <v>99.99</v>
          </cell>
          <cell r="O98">
            <v>99.99</v>
          </cell>
          <cell r="P98">
            <v>99.99</v>
          </cell>
        </row>
        <row r="99">
          <cell r="A99">
            <v>90</v>
          </cell>
          <cell r="B99">
            <v>110.026</v>
          </cell>
          <cell r="C99">
            <v>110</v>
          </cell>
          <cell r="D99">
            <v>110</v>
          </cell>
          <cell r="E99">
            <v>48</v>
          </cell>
          <cell r="F99">
            <v>999</v>
          </cell>
          <cell r="G99" t="str">
            <v/>
          </cell>
          <cell r="H99">
            <v>94</v>
          </cell>
          <cell r="J99">
            <v>26</v>
          </cell>
          <cell r="L99" t="str">
            <v>Robin MALCHÁREK</v>
          </cell>
          <cell r="M99" t="str">
            <v>Opava</v>
          </cell>
          <cell r="N99">
            <v>99.99</v>
          </cell>
          <cell r="O99">
            <v>99.99</v>
          </cell>
          <cell r="P99">
            <v>99.99</v>
          </cell>
        </row>
        <row r="100">
          <cell r="A100">
            <v>93</v>
          </cell>
          <cell r="B100">
            <v>110.039</v>
          </cell>
          <cell r="C100">
            <v>110</v>
          </cell>
          <cell r="D100">
            <v>999</v>
          </cell>
          <cell r="E100" t="str">
            <v/>
          </cell>
          <cell r="F100">
            <v>110</v>
          </cell>
          <cell r="G100">
            <v>37</v>
          </cell>
          <cell r="H100">
            <v>95</v>
          </cell>
          <cell r="J100">
            <v>39</v>
          </cell>
          <cell r="L100" t="str">
            <v>Zdeněk ČURDA</v>
          </cell>
          <cell r="M100" t="str">
            <v>Olomouc</v>
          </cell>
          <cell r="N100">
            <v>99.99</v>
          </cell>
          <cell r="O100">
            <v>99.99</v>
          </cell>
          <cell r="P100">
            <v>99.99</v>
          </cell>
        </row>
        <row r="101">
          <cell r="A101">
            <v>94</v>
          </cell>
          <cell r="B101">
            <v>110.04</v>
          </cell>
          <cell r="C101">
            <v>110</v>
          </cell>
          <cell r="D101">
            <v>999</v>
          </cell>
          <cell r="E101" t="str">
            <v/>
          </cell>
          <cell r="F101">
            <v>110</v>
          </cell>
          <cell r="G101">
            <v>37</v>
          </cell>
          <cell r="H101">
            <v>96</v>
          </cell>
          <cell r="J101">
            <v>40</v>
          </cell>
          <cell r="L101" t="str">
            <v>neobsazen</v>
          </cell>
          <cell r="M101" t="str">
            <v>Olomouc</v>
          </cell>
          <cell r="N101">
            <v>99.99</v>
          </cell>
          <cell r="O101">
            <v>99.99</v>
          </cell>
          <cell r="P101">
            <v>99.99</v>
          </cell>
        </row>
        <row r="102">
          <cell r="A102">
            <v>95</v>
          </cell>
          <cell r="B102">
            <v>110.042</v>
          </cell>
          <cell r="C102">
            <v>110</v>
          </cell>
          <cell r="D102">
            <v>110</v>
          </cell>
          <cell r="E102">
            <v>48</v>
          </cell>
          <cell r="F102">
            <v>999</v>
          </cell>
          <cell r="G102" t="str">
            <v/>
          </cell>
          <cell r="H102">
            <v>97</v>
          </cell>
          <cell r="J102">
            <v>42</v>
          </cell>
          <cell r="L102" t="str">
            <v>Petr LANGER</v>
          </cell>
          <cell r="M102" t="str">
            <v>Karviná</v>
          </cell>
          <cell r="N102">
            <v>99.99</v>
          </cell>
          <cell r="O102">
            <v>99.99</v>
          </cell>
          <cell r="P102">
            <v>99.99</v>
          </cell>
        </row>
        <row r="103">
          <cell r="A103">
            <v>96</v>
          </cell>
          <cell r="B103">
            <v>110.047</v>
          </cell>
          <cell r="C103">
            <v>110</v>
          </cell>
          <cell r="D103">
            <v>110</v>
          </cell>
          <cell r="E103">
            <v>48</v>
          </cell>
          <cell r="F103">
            <v>999</v>
          </cell>
          <cell r="G103" t="str">
            <v/>
          </cell>
          <cell r="H103">
            <v>98</v>
          </cell>
          <cell r="J103">
            <v>47</v>
          </cell>
          <cell r="L103" t="str">
            <v>Aleš MASNÝ</v>
          </cell>
          <cell r="M103" t="str">
            <v>Karviná</v>
          </cell>
          <cell r="N103">
            <v>99.99</v>
          </cell>
          <cell r="O103">
            <v>99.99</v>
          </cell>
          <cell r="P103">
            <v>99.99</v>
          </cell>
        </row>
        <row r="104">
          <cell r="A104">
            <v>97</v>
          </cell>
          <cell r="B104">
            <v>110.05200000000001</v>
          </cell>
          <cell r="C104">
            <v>110</v>
          </cell>
          <cell r="D104">
            <v>999</v>
          </cell>
          <cell r="E104" t="str">
            <v/>
          </cell>
          <cell r="F104">
            <v>110</v>
          </cell>
          <cell r="G104">
            <v>37</v>
          </cell>
          <cell r="H104">
            <v>99</v>
          </cell>
          <cell r="J104">
            <v>52</v>
          </cell>
          <cell r="L104" t="str">
            <v>Martin POPP</v>
          </cell>
          <cell r="M104" t="str">
            <v>Přerov</v>
          </cell>
          <cell r="N104">
            <v>99.99</v>
          </cell>
          <cell r="O104">
            <v>99.99</v>
          </cell>
          <cell r="P104">
            <v>99.99</v>
          </cell>
        </row>
        <row r="105">
          <cell r="A105">
            <v>98</v>
          </cell>
          <cell r="B105">
            <v>110.053</v>
          </cell>
          <cell r="C105">
            <v>110</v>
          </cell>
          <cell r="D105">
            <v>999</v>
          </cell>
          <cell r="E105" t="str">
            <v/>
          </cell>
          <cell r="F105">
            <v>110</v>
          </cell>
          <cell r="G105">
            <v>37</v>
          </cell>
          <cell r="H105">
            <v>100</v>
          </cell>
          <cell r="J105">
            <v>53</v>
          </cell>
          <cell r="L105" t="str">
            <v>Jakub STREMPEK</v>
          </cell>
          <cell r="M105" t="str">
            <v>Přerov</v>
          </cell>
          <cell r="N105">
            <v>99.99</v>
          </cell>
          <cell r="O105">
            <v>99.99</v>
          </cell>
          <cell r="P105">
            <v>99.99</v>
          </cell>
        </row>
        <row r="106">
          <cell r="A106">
            <v>99</v>
          </cell>
          <cell r="B106">
            <v>110.06699999999999</v>
          </cell>
          <cell r="C106">
            <v>110</v>
          </cell>
          <cell r="D106">
            <v>110</v>
          </cell>
          <cell r="E106">
            <v>48</v>
          </cell>
          <cell r="F106">
            <v>999</v>
          </cell>
          <cell r="G106" t="str">
            <v/>
          </cell>
          <cell r="H106">
            <v>101</v>
          </cell>
          <cell r="J106">
            <v>67</v>
          </cell>
          <cell r="L106" t="str">
            <v>Radek BOCEK</v>
          </cell>
          <cell r="M106" t="str">
            <v>Frýdek-Místek</v>
          </cell>
          <cell r="N106">
            <v>99.99</v>
          </cell>
          <cell r="O106">
            <v>99.99</v>
          </cell>
          <cell r="P106">
            <v>99.99</v>
          </cell>
        </row>
        <row r="107">
          <cell r="A107">
            <v>100</v>
          </cell>
          <cell r="B107">
            <v>110.07</v>
          </cell>
          <cell r="C107">
            <v>110</v>
          </cell>
          <cell r="D107">
            <v>110</v>
          </cell>
          <cell r="E107">
            <v>48</v>
          </cell>
          <cell r="F107">
            <v>999</v>
          </cell>
          <cell r="G107" t="str">
            <v/>
          </cell>
          <cell r="H107">
            <v>102</v>
          </cell>
          <cell r="J107">
            <v>70</v>
          </cell>
          <cell r="L107" t="str">
            <v>Jiří HRČEK</v>
          </cell>
          <cell r="M107" t="str">
            <v>Frýdek-Místek</v>
          </cell>
          <cell r="N107">
            <v>99.99</v>
          </cell>
          <cell r="O107">
            <v>99.99</v>
          </cell>
          <cell r="P107">
            <v>99.99</v>
          </cell>
        </row>
        <row r="108">
          <cell r="A108">
            <v>101</v>
          </cell>
          <cell r="B108">
            <v>110.078</v>
          </cell>
          <cell r="C108">
            <v>110</v>
          </cell>
          <cell r="D108">
            <v>999</v>
          </cell>
          <cell r="E108" t="str">
            <v/>
          </cell>
          <cell r="F108">
            <v>110</v>
          </cell>
          <cell r="G108">
            <v>37</v>
          </cell>
          <cell r="H108">
            <v>103</v>
          </cell>
          <cell r="J108">
            <v>78</v>
          </cell>
          <cell r="L108" t="str">
            <v>Radim LUKÁŠ</v>
          </cell>
          <cell r="M108" t="str">
            <v>Prostějov</v>
          </cell>
          <cell r="N108">
            <v>99.99</v>
          </cell>
          <cell r="O108">
            <v>99.99</v>
          </cell>
          <cell r="P108">
            <v>99.99</v>
          </cell>
        </row>
        <row r="109">
          <cell r="A109">
            <v>102</v>
          </cell>
          <cell r="B109">
            <v>110.08</v>
          </cell>
          <cell r="C109">
            <v>110</v>
          </cell>
          <cell r="D109">
            <v>999</v>
          </cell>
          <cell r="E109" t="str">
            <v/>
          </cell>
          <cell r="F109">
            <v>110</v>
          </cell>
          <cell r="G109">
            <v>37</v>
          </cell>
          <cell r="H109">
            <v>104</v>
          </cell>
          <cell r="J109">
            <v>80</v>
          </cell>
          <cell r="L109" t="str">
            <v>Lukáš HAVELKA</v>
          </cell>
          <cell r="M109" t="str">
            <v>Prostějov</v>
          </cell>
          <cell r="N109">
            <v>99.99</v>
          </cell>
          <cell r="O109">
            <v>99.99</v>
          </cell>
          <cell r="P109">
            <v>99.99</v>
          </cell>
        </row>
        <row r="110">
          <cell r="A110">
            <v>103</v>
          </cell>
          <cell r="B110">
            <v>110.08199999999999</v>
          </cell>
          <cell r="C110">
            <v>110</v>
          </cell>
          <cell r="D110">
            <v>110</v>
          </cell>
          <cell r="E110">
            <v>48</v>
          </cell>
          <cell r="F110">
            <v>999</v>
          </cell>
          <cell r="G110" t="str">
            <v/>
          </cell>
          <cell r="H110">
            <v>105</v>
          </cell>
          <cell r="J110">
            <v>82</v>
          </cell>
          <cell r="L110" t="str">
            <v>neobsazen</v>
          </cell>
          <cell r="M110" t="str">
            <v>Bruntál</v>
          </cell>
          <cell r="N110">
            <v>99.99</v>
          </cell>
          <cell r="O110">
            <v>99.99</v>
          </cell>
          <cell r="P110">
            <v>99.99</v>
          </cell>
        </row>
        <row r="111">
          <cell r="A111">
            <v>104</v>
          </cell>
          <cell r="B111">
            <v>110.083</v>
          </cell>
          <cell r="C111">
            <v>110</v>
          </cell>
          <cell r="D111">
            <v>110</v>
          </cell>
          <cell r="E111">
            <v>48</v>
          </cell>
          <cell r="F111">
            <v>999</v>
          </cell>
          <cell r="G111" t="str">
            <v/>
          </cell>
          <cell r="H111">
            <v>106</v>
          </cell>
          <cell r="J111">
            <v>83</v>
          </cell>
          <cell r="L111" t="str">
            <v>Roman ŠIMEK</v>
          </cell>
          <cell r="M111" t="str">
            <v>Bruntál</v>
          </cell>
          <cell r="N111">
            <v>99.99</v>
          </cell>
          <cell r="O111">
            <v>99.99</v>
          </cell>
          <cell r="P111">
            <v>99.99</v>
          </cell>
        </row>
        <row r="112">
          <cell r="A112">
            <v>105</v>
          </cell>
          <cell r="B112">
            <v>110.093</v>
          </cell>
          <cell r="C112">
            <v>110</v>
          </cell>
          <cell r="D112">
            <v>999</v>
          </cell>
          <cell r="E112" t="str">
            <v/>
          </cell>
          <cell r="F112">
            <v>110</v>
          </cell>
          <cell r="G112">
            <v>37</v>
          </cell>
          <cell r="H112">
            <v>107</v>
          </cell>
          <cell r="J112">
            <v>93</v>
          </cell>
          <cell r="L112" t="str">
            <v>Jan NAJVÁREK</v>
          </cell>
          <cell r="M112" t="str">
            <v>Jeseník</v>
          </cell>
          <cell r="N112">
            <v>99.99</v>
          </cell>
          <cell r="O112">
            <v>99.99</v>
          </cell>
          <cell r="P112">
            <v>99.99</v>
          </cell>
        </row>
        <row r="113">
          <cell r="A113">
            <v>108</v>
          </cell>
          <cell r="B113">
            <v>110.1</v>
          </cell>
          <cell r="C113">
            <v>110</v>
          </cell>
          <cell r="D113">
            <v>999</v>
          </cell>
          <cell r="E113" t="str">
            <v/>
          </cell>
          <cell r="F113">
            <v>110</v>
          </cell>
          <cell r="G113">
            <v>37</v>
          </cell>
          <cell r="H113">
            <v>108</v>
          </cell>
          <cell r="J113">
            <v>100</v>
          </cell>
          <cell r="L113" t="str">
            <v xml:space="preserve">neobsazen </v>
          </cell>
          <cell r="M113" t="str">
            <v>Jeseník</v>
          </cell>
          <cell r="N113">
            <v>99.99</v>
          </cell>
          <cell r="O113">
            <v>99.99</v>
          </cell>
          <cell r="P113">
            <v>99.99</v>
          </cell>
        </row>
        <row r="114">
          <cell r="A114">
            <v>109</v>
          </cell>
          <cell r="B114">
            <v>110.107</v>
          </cell>
          <cell r="C114">
            <v>110</v>
          </cell>
          <cell r="D114">
            <v>110</v>
          </cell>
          <cell r="E114">
            <v>48</v>
          </cell>
          <cell r="F114">
            <v>999</v>
          </cell>
          <cell r="G114" t="str">
            <v/>
          </cell>
          <cell r="H114">
            <v>109</v>
          </cell>
          <cell r="J114">
            <v>107</v>
          </cell>
          <cell r="L114" t="str">
            <v>Tomáš VYKYDAL</v>
          </cell>
          <cell r="M114" t="str">
            <v>Nový Jičín</v>
          </cell>
          <cell r="N114">
            <v>99.99</v>
          </cell>
          <cell r="O114">
            <v>99.99</v>
          </cell>
          <cell r="P114">
            <v>99.99</v>
          </cell>
        </row>
        <row r="115">
          <cell r="A115">
            <v>110</v>
          </cell>
          <cell r="B115">
            <v>110.108</v>
          </cell>
          <cell r="C115">
            <v>110</v>
          </cell>
          <cell r="D115">
            <v>110</v>
          </cell>
          <cell r="E115">
            <v>48</v>
          </cell>
          <cell r="F115">
            <v>999</v>
          </cell>
          <cell r="G115" t="str">
            <v/>
          </cell>
          <cell r="H115">
            <v>110</v>
          </cell>
          <cell r="J115">
            <v>108</v>
          </cell>
          <cell r="L115" t="str">
            <v>Tomáš ČTVRTŇÁK</v>
          </cell>
          <cell r="M115" t="str">
            <v>Nový Jičín</v>
          </cell>
          <cell r="N115">
            <v>99.99</v>
          </cell>
          <cell r="O115">
            <v>99.99</v>
          </cell>
          <cell r="P115">
            <v>99.99</v>
          </cell>
        </row>
      </sheetData>
      <sheetData sheetId="4" refreshError="1">
        <row r="6">
          <cell r="A6">
            <v>8</v>
          </cell>
          <cell r="B6">
            <v>8.0009999999999994</v>
          </cell>
          <cell r="C6">
            <v>8</v>
          </cell>
          <cell r="D6">
            <v>8</v>
          </cell>
          <cell r="E6">
            <v>7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Kamil BEZRUČ</v>
          </cell>
          <cell r="M6" t="str">
            <v>Ostrava</v>
          </cell>
          <cell r="N6">
            <v>17.22</v>
          </cell>
          <cell r="O6">
            <v>99.99</v>
          </cell>
          <cell r="P6">
            <v>17.22</v>
          </cell>
          <cell r="R6">
            <v>17.22</v>
          </cell>
          <cell r="S6">
            <v>99.99</v>
          </cell>
          <cell r="T6">
            <v>17.22</v>
          </cell>
        </row>
        <row r="7">
          <cell r="A7">
            <v>49</v>
          </cell>
          <cell r="B7">
            <v>49.012</v>
          </cell>
          <cell r="C7">
            <v>49</v>
          </cell>
          <cell r="D7">
            <v>999</v>
          </cell>
          <cell r="E7" t="str">
            <v/>
          </cell>
          <cell r="F7">
            <v>49</v>
          </cell>
          <cell r="G7">
            <v>19</v>
          </cell>
          <cell r="H7">
            <v>2</v>
          </cell>
          <cell r="J7">
            <v>12</v>
          </cell>
          <cell r="L7" t="str">
            <v>Vítězslav RESNER</v>
          </cell>
          <cell r="M7" t="str">
            <v>Šumperk</v>
          </cell>
          <cell r="N7">
            <v>21.24</v>
          </cell>
          <cell r="O7">
            <v>99.99</v>
          </cell>
          <cell r="P7">
            <v>21.24</v>
          </cell>
          <cell r="R7">
            <v>21.24</v>
          </cell>
          <cell r="S7">
            <v>99.99</v>
          </cell>
          <cell r="T7">
            <v>21.24</v>
          </cell>
        </row>
        <row r="8">
          <cell r="A8">
            <v>44</v>
          </cell>
          <cell r="B8">
            <v>44.023000000000003</v>
          </cell>
          <cell r="C8">
            <v>44</v>
          </cell>
          <cell r="D8">
            <v>44</v>
          </cell>
          <cell r="E8">
            <v>27</v>
          </cell>
          <cell r="F8">
            <v>999</v>
          </cell>
          <cell r="G8" t="str">
            <v/>
          </cell>
          <cell r="H8">
            <v>3</v>
          </cell>
          <cell r="J8">
            <v>23</v>
          </cell>
          <cell r="L8" t="str">
            <v>Aleš MARTINEK</v>
          </cell>
          <cell r="M8" t="str">
            <v>Opava</v>
          </cell>
          <cell r="N8">
            <v>21.04</v>
          </cell>
          <cell r="O8">
            <v>99.99</v>
          </cell>
          <cell r="P8">
            <v>21.04</v>
          </cell>
          <cell r="R8">
            <v>21.04</v>
          </cell>
          <cell r="S8">
            <v>99.99</v>
          </cell>
          <cell r="T8">
            <v>21.04</v>
          </cell>
        </row>
        <row r="9">
          <cell r="A9">
            <v>26</v>
          </cell>
          <cell r="B9">
            <v>26.036999999999999</v>
          </cell>
          <cell r="C9">
            <v>26</v>
          </cell>
          <cell r="D9">
            <v>999</v>
          </cell>
          <cell r="E9" t="str">
            <v/>
          </cell>
          <cell r="F9">
            <v>26</v>
          </cell>
          <cell r="G9">
            <v>9</v>
          </cell>
          <cell r="H9">
            <v>4</v>
          </cell>
          <cell r="J9">
            <v>37</v>
          </cell>
          <cell r="L9" t="str">
            <v>Petr NAVRÁTIL</v>
          </cell>
          <cell r="M9" t="str">
            <v>Olomouc</v>
          </cell>
          <cell r="N9">
            <v>19.579999999999998</v>
          </cell>
          <cell r="O9">
            <v>99.99</v>
          </cell>
          <cell r="P9">
            <v>19.579999999999998</v>
          </cell>
          <cell r="R9">
            <v>19.579999999999998</v>
          </cell>
          <cell r="S9">
            <v>99.99</v>
          </cell>
          <cell r="T9">
            <v>19.579999999999998</v>
          </cell>
        </row>
        <row r="10">
          <cell r="A10">
            <v>9</v>
          </cell>
          <cell r="B10">
            <v>9.0419999999999998</v>
          </cell>
          <cell r="C10">
            <v>9</v>
          </cell>
          <cell r="D10">
            <v>9</v>
          </cell>
          <cell r="E10">
            <v>8</v>
          </cell>
          <cell r="F10">
            <v>999</v>
          </cell>
          <cell r="G10" t="str">
            <v/>
          </cell>
          <cell r="H10">
            <v>5</v>
          </cell>
          <cell r="J10">
            <v>42</v>
          </cell>
          <cell r="L10" t="str">
            <v>Petr LANGER</v>
          </cell>
          <cell r="M10" t="str">
            <v>Karviná</v>
          </cell>
          <cell r="N10">
            <v>17.46</v>
          </cell>
          <cell r="O10">
            <v>17.45</v>
          </cell>
          <cell r="P10">
            <v>17.45</v>
          </cell>
          <cell r="R10">
            <v>17.46</v>
          </cell>
          <cell r="S10">
            <v>17.45</v>
          </cell>
          <cell r="T10">
            <v>17.45</v>
          </cell>
        </row>
        <row r="11">
          <cell r="A11">
            <v>24</v>
          </cell>
          <cell r="B11">
            <v>24.050999999999998</v>
          </cell>
          <cell r="C11">
            <v>24</v>
          </cell>
          <cell r="D11">
            <v>999</v>
          </cell>
          <cell r="E11" t="str">
            <v/>
          </cell>
          <cell r="F11">
            <v>24</v>
          </cell>
          <cell r="G11">
            <v>7</v>
          </cell>
          <cell r="H11">
            <v>6</v>
          </cell>
          <cell r="J11">
            <v>51</v>
          </cell>
          <cell r="L11" t="str">
            <v>Ondřej PLESNÍK</v>
          </cell>
          <cell r="M11" t="str">
            <v>Přerov</v>
          </cell>
          <cell r="N11">
            <v>19.510000000000002</v>
          </cell>
          <cell r="O11">
            <v>19.5</v>
          </cell>
          <cell r="P11">
            <v>19.5</v>
          </cell>
          <cell r="R11">
            <v>19.510000000000002</v>
          </cell>
          <cell r="S11">
            <v>19.5</v>
          </cell>
          <cell r="T11">
            <v>19.5</v>
          </cell>
        </row>
        <row r="12">
          <cell r="A12">
            <v>48</v>
          </cell>
          <cell r="B12">
            <v>48.061</v>
          </cell>
          <cell r="C12">
            <v>48</v>
          </cell>
          <cell r="D12">
            <v>48</v>
          </cell>
          <cell r="E12">
            <v>30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L12" t="str">
            <v>Pavel VONDRÁČEK</v>
          </cell>
          <cell r="M12" t="str">
            <v>Frýdek-Místek</v>
          </cell>
          <cell r="N12">
            <v>99.99</v>
          </cell>
          <cell r="O12">
            <v>21.21</v>
          </cell>
          <cell r="P12">
            <v>21.21</v>
          </cell>
          <cell r="R12">
            <v>99.99</v>
          </cell>
          <cell r="S12">
            <v>21.21</v>
          </cell>
          <cell r="T12">
            <v>21.21</v>
          </cell>
        </row>
        <row r="13">
          <cell r="A13">
            <v>53</v>
          </cell>
          <cell r="B13">
            <v>53.072000000000003</v>
          </cell>
          <cell r="C13">
            <v>53</v>
          </cell>
          <cell r="D13">
            <v>999</v>
          </cell>
          <cell r="E13" t="str">
            <v/>
          </cell>
          <cell r="F13">
            <v>53</v>
          </cell>
          <cell r="G13">
            <v>21</v>
          </cell>
          <cell r="H13">
            <v>8</v>
          </cell>
          <cell r="J13">
            <v>72</v>
          </cell>
          <cell r="L13" t="str">
            <v>Vojtěch ŽÁK</v>
          </cell>
          <cell r="M13" t="str">
            <v>Prostějov</v>
          </cell>
          <cell r="N13">
            <v>22.62</v>
          </cell>
          <cell r="O13">
            <v>21.55</v>
          </cell>
          <cell r="P13">
            <v>21.55</v>
          </cell>
          <cell r="R13">
            <v>22.62</v>
          </cell>
          <cell r="S13">
            <v>21.55</v>
          </cell>
          <cell r="T13">
            <v>21.55</v>
          </cell>
        </row>
        <row r="14">
          <cell r="A14">
            <v>39</v>
          </cell>
          <cell r="B14">
            <v>39.081000000000003</v>
          </cell>
          <cell r="C14">
            <v>39</v>
          </cell>
          <cell r="D14">
            <v>39</v>
          </cell>
          <cell r="E14">
            <v>25</v>
          </cell>
          <cell r="F14">
            <v>999</v>
          </cell>
          <cell r="G14" t="str">
            <v/>
          </cell>
          <cell r="H14">
            <v>9</v>
          </cell>
          <cell r="J14">
            <v>81</v>
          </cell>
          <cell r="L14" t="str">
            <v>Petr BOXAN</v>
          </cell>
          <cell r="M14" t="str">
            <v>Bruntál</v>
          </cell>
          <cell r="N14">
            <v>22.15</v>
          </cell>
          <cell r="O14">
            <v>20.43</v>
          </cell>
          <cell r="P14">
            <v>20.43</v>
          </cell>
          <cell r="R14">
            <v>22.15</v>
          </cell>
          <cell r="S14">
            <v>20.43</v>
          </cell>
          <cell r="T14">
            <v>20.43</v>
          </cell>
        </row>
        <row r="15">
          <cell r="A15">
            <v>63</v>
          </cell>
          <cell r="B15">
            <v>62.091999999999999</v>
          </cell>
          <cell r="C15">
            <v>62</v>
          </cell>
          <cell r="D15">
            <v>999</v>
          </cell>
          <cell r="E15" t="str">
            <v/>
          </cell>
          <cell r="F15">
            <v>62</v>
          </cell>
          <cell r="G15">
            <v>23</v>
          </cell>
          <cell r="H15">
            <v>10</v>
          </cell>
          <cell r="J15">
            <v>92</v>
          </cell>
          <cell r="L15" t="str">
            <v>Pavel ŠŤASTNÝ</v>
          </cell>
          <cell r="M15" t="str">
            <v>Jeseník</v>
          </cell>
          <cell r="N15">
            <v>22.61</v>
          </cell>
          <cell r="O15">
            <v>99.99</v>
          </cell>
          <cell r="P15">
            <v>22.61</v>
          </cell>
          <cell r="R15">
            <v>22.61</v>
          </cell>
          <cell r="S15">
            <v>99.99</v>
          </cell>
          <cell r="T15">
            <v>22.61</v>
          </cell>
        </row>
        <row r="16">
          <cell r="A16">
            <v>54</v>
          </cell>
          <cell r="B16">
            <v>54.100999999999999</v>
          </cell>
          <cell r="C16">
            <v>54</v>
          </cell>
          <cell r="D16">
            <v>54</v>
          </cell>
          <cell r="E16">
            <v>33</v>
          </cell>
          <cell r="F16">
            <v>999</v>
          </cell>
          <cell r="G16" t="str">
            <v/>
          </cell>
          <cell r="H16">
            <v>11</v>
          </cell>
          <cell r="J16">
            <v>101</v>
          </cell>
          <cell r="L16" t="str">
            <v>Daniel CAMFRLA</v>
          </cell>
          <cell r="M16" t="str">
            <v>Nový Jičín</v>
          </cell>
          <cell r="N16">
            <v>21.65</v>
          </cell>
          <cell r="O16">
            <v>99.99</v>
          </cell>
          <cell r="P16">
            <v>21.65</v>
          </cell>
          <cell r="R16">
            <v>21.65</v>
          </cell>
          <cell r="S16">
            <v>99.99</v>
          </cell>
          <cell r="T16">
            <v>21.65</v>
          </cell>
        </row>
        <row r="17">
          <cell r="A17">
            <v>10</v>
          </cell>
          <cell r="B17">
            <v>10.003</v>
          </cell>
          <cell r="C17">
            <v>10</v>
          </cell>
          <cell r="D17">
            <v>10</v>
          </cell>
          <cell r="E17">
            <v>9</v>
          </cell>
          <cell r="F17">
            <v>999</v>
          </cell>
          <cell r="G17" t="str">
            <v/>
          </cell>
          <cell r="H17">
            <v>12</v>
          </cell>
          <cell r="J17">
            <v>3</v>
          </cell>
          <cell r="L17" t="str">
            <v>Adam HRBÁČ</v>
          </cell>
          <cell r="M17" t="str">
            <v>Ostrava</v>
          </cell>
          <cell r="N17">
            <v>17.48</v>
          </cell>
          <cell r="O17">
            <v>24.27</v>
          </cell>
          <cell r="P17">
            <v>17.48</v>
          </cell>
          <cell r="R17">
            <v>17.48</v>
          </cell>
          <cell r="S17">
            <v>24.27</v>
          </cell>
          <cell r="T17">
            <v>17.48</v>
          </cell>
        </row>
        <row r="18">
          <cell r="A18">
            <v>57</v>
          </cell>
          <cell r="B18">
            <v>57.012999999999998</v>
          </cell>
          <cell r="C18">
            <v>57</v>
          </cell>
          <cell r="D18">
            <v>999</v>
          </cell>
          <cell r="E18" t="str">
            <v/>
          </cell>
          <cell r="F18">
            <v>57</v>
          </cell>
          <cell r="G18">
            <v>22</v>
          </cell>
          <cell r="H18">
            <v>13</v>
          </cell>
          <cell r="J18">
            <v>13</v>
          </cell>
          <cell r="L18" t="str">
            <v>Petr MATĚJÍČEK</v>
          </cell>
          <cell r="M18" t="str">
            <v>Šumperk</v>
          </cell>
          <cell r="N18">
            <v>99.99</v>
          </cell>
          <cell r="O18">
            <v>22.02</v>
          </cell>
          <cell r="P18">
            <v>22.02</v>
          </cell>
          <cell r="R18">
            <v>99.99</v>
          </cell>
          <cell r="S18">
            <v>22.02</v>
          </cell>
          <cell r="T18">
            <v>22.02</v>
          </cell>
        </row>
        <row r="19">
          <cell r="A19">
            <v>43</v>
          </cell>
          <cell r="B19">
            <v>43.026000000000003</v>
          </cell>
          <cell r="C19">
            <v>43</v>
          </cell>
          <cell r="D19">
            <v>43</v>
          </cell>
          <cell r="E19">
            <v>26</v>
          </cell>
          <cell r="F19">
            <v>999</v>
          </cell>
          <cell r="G19" t="str">
            <v/>
          </cell>
          <cell r="H19">
            <v>14</v>
          </cell>
          <cell r="J19">
            <v>26</v>
          </cell>
          <cell r="L19" t="str">
            <v>Robin MALCHÁREK</v>
          </cell>
          <cell r="M19" t="str">
            <v>Opava</v>
          </cell>
          <cell r="N19">
            <v>20.98</v>
          </cell>
          <cell r="O19">
            <v>99.99</v>
          </cell>
          <cell r="P19">
            <v>20.98</v>
          </cell>
          <cell r="R19">
            <v>20.98</v>
          </cell>
          <cell r="S19">
            <v>99.99</v>
          </cell>
          <cell r="T19">
            <v>20.98</v>
          </cell>
        </row>
        <row r="20">
          <cell r="A20">
            <v>30</v>
          </cell>
          <cell r="B20">
            <v>30.033000000000001</v>
          </cell>
          <cell r="C20">
            <v>30</v>
          </cell>
          <cell r="D20">
            <v>999</v>
          </cell>
          <cell r="E20" t="str">
            <v/>
          </cell>
          <cell r="F20">
            <v>30</v>
          </cell>
          <cell r="G20">
            <v>10</v>
          </cell>
          <cell r="H20">
            <v>15</v>
          </cell>
          <cell r="J20">
            <v>33</v>
          </cell>
          <cell r="L20" t="str">
            <v>Jaroslav NAVRÁTIL</v>
          </cell>
          <cell r="M20" t="str">
            <v>Olomouc</v>
          </cell>
          <cell r="N20">
            <v>20.87</v>
          </cell>
          <cell r="O20">
            <v>19.8</v>
          </cell>
          <cell r="P20">
            <v>19.8</v>
          </cell>
          <cell r="R20">
            <v>20.87</v>
          </cell>
          <cell r="S20">
            <v>19.8</v>
          </cell>
          <cell r="T20">
            <v>19.8</v>
          </cell>
        </row>
        <row r="21">
          <cell r="A21">
            <v>18</v>
          </cell>
          <cell r="B21">
            <v>18.042999999999999</v>
          </cell>
          <cell r="C21">
            <v>18</v>
          </cell>
          <cell r="D21">
            <v>18</v>
          </cell>
          <cell r="E21">
            <v>15</v>
          </cell>
          <cell r="F21">
            <v>999</v>
          </cell>
          <cell r="G21" t="str">
            <v/>
          </cell>
          <cell r="H21">
            <v>16</v>
          </cell>
          <cell r="J21">
            <v>43</v>
          </cell>
          <cell r="L21" t="str">
            <v>Jakub GRYČ</v>
          </cell>
          <cell r="M21" t="str">
            <v>Karviná</v>
          </cell>
          <cell r="N21">
            <v>19.12</v>
          </cell>
          <cell r="O21">
            <v>99.99</v>
          </cell>
          <cell r="P21">
            <v>19.12</v>
          </cell>
          <cell r="R21">
            <v>19.12</v>
          </cell>
          <cell r="S21">
            <v>99.99</v>
          </cell>
          <cell r="T21">
            <v>19.12</v>
          </cell>
        </row>
        <row r="22">
          <cell r="A22">
            <v>23</v>
          </cell>
          <cell r="B22">
            <v>23.052</v>
          </cell>
          <cell r="C22">
            <v>23</v>
          </cell>
          <cell r="D22">
            <v>999</v>
          </cell>
          <cell r="E22" t="str">
            <v/>
          </cell>
          <cell r="F22">
            <v>23</v>
          </cell>
          <cell r="G22">
            <v>6</v>
          </cell>
          <cell r="H22">
            <v>17</v>
          </cell>
          <cell r="J22">
            <v>52</v>
          </cell>
          <cell r="L22" t="str">
            <v>Martin POPP</v>
          </cell>
          <cell r="M22" t="str">
            <v>Přerov</v>
          </cell>
          <cell r="N22">
            <v>19.41</v>
          </cell>
          <cell r="O22">
            <v>19.86</v>
          </cell>
          <cell r="P22">
            <v>19.41</v>
          </cell>
          <cell r="R22">
            <v>19.41</v>
          </cell>
          <cell r="S22">
            <v>19.86</v>
          </cell>
          <cell r="T22">
            <v>19.41</v>
          </cell>
        </row>
        <row r="23">
          <cell r="A23">
            <v>60</v>
          </cell>
          <cell r="B23">
            <v>60.061999999999998</v>
          </cell>
          <cell r="C23">
            <v>60</v>
          </cell>
          <cell r="D23">
            <v>60</v>
          </cell>
          <cell r="E23">
            <v>38</v>
          </cell>
          <cell r="F23">
            <v>999</v>
          </cell>
          <cell r="G23" t="str">
            <v/>
          </cell>
          <cell r="H23">
            <v>18</v>
          </cell>
          <cell r="J23">
            <v>62</v>
          </cell>
          <cell r="L23" t="str">
            <v>Petr URBIŠ</v>
          </cell>
          <cell r="M23" t="str">
            <v>Frýdek-Místek</v>
          </cell>
          <cell r="N23">
            <v>22.22</v>
          </cell>
          <cell r="O23">
            <v>25.62</v>
          </cell>
          <cell r="P23">
            <v>22.22</v>
          </cell>
          <cell r="R23">
            <v>22.22</v>
          </cell>
          <cell r="S23">
            <v>25.62</v>
          </cell>
          <cell r="T23">
            <v>22.22</v>
          </cell>
        </row>
        <row r="24">
          <cell r="A24">
            <v>37</v>
          </cell>
          <cell r="B24">
            <v>37.073</v>
          </cell>
          <cell r="C24">
            <v>37</v>
          </cell>
          <cell r="D24">
            <v>999</v>
          </cell>
          <cell r="E24" t="str">
            <v/>
          </cell>
          <cell r="F24">
            <v>37</v>
          </cell>
          <cell r="G24">
            <v>14</v>
          </cell>
          <cell r="H24">
            <v>19</v>
          </cell>
          <cell r="J24">
            <v>73</v>
          </cell>
          <cell r="L24" t="str">
            <v>Martin GRULICH</v>
          </cell>
          <cell r="M24" t="str">
            <v>Prostějov</v>
          </cell>
          <cell r="N24">
            <v>99.99</v>
          </cell>
          <cell r="O24">
            <v>20.37</v>
          </cell>
          <cell r="P24">
            <v>20.37</v>
          </cell>
          <cell r="R24">
            <v>99.99</v>
          </cell>
          <cell r="S24">
            <v>20.37</v>
          </cell>
          <cell r="T24">
            <v>20.37</v>
          </cell>
        </row>
        <row r="25">
          <cell r="A25">
            <v>61</v>
          </cell>
          <cell r="B25">
            <v>61.082999999999998</v>
          </cell>
          <cell r="C25">
            <v>61</v>
          </cell>
          <cell r="D25">
            <v>61</v>
          </cell>
          <cell r="E25">
            <v>39</v>
          </cell>
          <cell r="F25">
            <v>999</v>
          </cell>
          <cell r="G25" t="str">
            <v/>
          </cell>
          <cell r="H25">
            <v>20</v>
          </cell>
          <cell r="J25">
            <v>83</v>
          </cell>
          <cell r="L25" t="str">
            <v>Roman ŠIMEK</v>
          </cell>
          <cell r="M25" t="str">
            <v>Bruntál</v>
          </cell>
          <cell r="N25">
            <v>99.99</v>
          </cell>
          <cell r="O25">
            <v>22.53</v>
          </cell>
          <cell r="P25">
            <v>22.53</v>
          </cell>
          <cell r="R25">
            <v>99.99</v>
          </cell>
          <cell r="S25">
            <v>22.53</v>
          </cell>
          <cell r="T25">
            <v>22.53</v>
          </cell>
        </row>
        <row r="26">
          <cell r="A26">
            <v>71</v>
          </cell>
          <cell r="B26">
            <v>71.093000000000004</v>
          </cell>
          <cell r="C26">
            <v>71</v>
          </cell>
          <cell r="D26">
            <v>999</v>
          </cell>
          <cell r="E26" t="str">
            <v/>
          </cell>
          <cell r="F26">
            <v>71</v>
          </cell>
          <cell r="G26">
            <v>27</v>
          </cell>
          <cell r="H26">
            <v>21</v>
          </cell>
          <cell r="J26">
            <v>93</v>
          </cell>
          <cell r="L26" t="str">
            <v>Jan NAJVÁREK</v>
          </cell>
          <cell r="M26" t="str">
            <v>Jeseník</v>
          </cell>
          <cell r="N26">
            <v>23.85</v>
          </cell>
          <cell r="O26">
            <v>99.99</v>
          </cell>
          <cell r="P26">
            <v>23.85</v>
          </cell>
          <cell r="R26">
            <v>23.85</v>
          </cell>
          <cell r="S26">
            <v>99.99</v>
          </cell>
          <cell r="T26">
            <v>23.85</v>
          </cell>
        </row>
        <row r="27">
          <cell r="A27">
            <v>68</v>
          </cell>
          <cell r="B27">
            <v>68.102000000000004</v>
          </cell>
          <cell r="C27">
            <v>68</v>
          </cell>
          <cell r="D27">
            <v>68</v>
          </cell>
          <cell r="E27">
            <v>43</v>
          </cell>
          <cell r="F27">
            <v>999</v>
          </cell>
          <cell r="G27" t="str">
            <v/>
          </cell>
          <cell r="H27">
            <v>22</v>
          </cell>
          <cell r="J27">
            <v>102</v>
          </cell>
          <cell r="L27" t="str">
            <v>Tomáš SLÁDEČEK</v>
          </cell>
          <cell r="M27" t="str">
            <v>Nový Jičín</v>
          </cell>
          <cell r="N27">
            <v>23.22</v>
          </cell>
          <cell r="O27">
            <v>24</v>
          </cell>
          <cell r="P27">
            <v>23.22</v>
          </cell>
          <cell r="R27">
            <v>23.22</v>
          </cell>
          <cell r="S27">
            <v>24</v>
          </cell>
          <cell r="T27">
            <v>23.22</v>
          </cell>
        </row>
        <row r="28">
          <cell r="A28">
            <v>1</v>
          </cell>
          <cell r="B28">
            <v>1.004</v>
          </cell>
          <cell r="C28">
            <v>1</v>
          </cell>
          <cell r="D28">
            <v>1</v>
          </cell>
          <cell r="E28">
            <v>1</v>
          </cell>
          <cell r="F28">
            <v>999</v>
          </cell>
          <cell r="G28" t="str">
            <v/>
          </cell>
          <cell r="H28">
            <v>23</v>
          </cell>
          <cell r="J28">
            <v>4</v>
          </cell>
          <cell r="L28" t="str">
            <v>František KUNOVSKÝ</v>
          </cell>
          <cell r="M28" t="str">
            <v>Ostrava</v>
          </cell>
          <cell r="N28">
            <v>16.18</v>
          </cell>
          <cell r="O28">
            <v>15.82</v>
          </cell>
          <cell r="P28">
            <v>15.82</v>
          </cell>
          <cell r="R28">
            <v>16.18</v>
          </cell>
          <cell r="S28">
            <v>15.82</v>
          </cell>
          <cell r="T28">
            <v>15.82</v>
          </cell>
        </row>
        <row r="29">
          <cell r="A29">
            <v>41</v>
          </cell>
          <cell r="B29">
            <v>41.014000000000003</v>
          </cell>
          <cell r="C29">
            <v>41</v>
          </cell>
          <cell r="D29">
            <v>999</v>
          </cell>
          <cell r="E29" t="str">
            <v/>
          </cell>
          <cell r="F29">
            <v>41</v>
          </cell>
          <cell r="G29">
            <v>16</v>
          </cell>
          <cell r="H29">
            <v>24</v>
          </cell>
          <cell r="J29">
            <v>14</v>
          </cell>
          <cell r="L29" t="str">
            <v>Jiří FOJTÍK</v>
          </cell>
          <cell r="M29" t="str">
            <v>Šumperk</v>
          </cell>
          <cell r="N29">
            <v>20.64</v>
          </cell>
          <cell r="O29">
            <v>20.6</v>
          </cell>
          <cell r="P29">
            <v>20.6</v>
          </cell>
          <cell r="R29">
            <v>20.64</v>
          </cell>
          <cell r="S29">
            <v>20.6</v>
          </cell>
          <cell r="T29">
            <v>20.6</v>
          </cell>
        </row>
        <row r="30">
          <cell r="A30">
            <v>19</v>
          </cell>
          <cell r="B30">
            <v>19.021000000000001</v>
          </cell>
          <cell r="C30">
            <v>19</v>
          </cell>
          <cell r="D30">
            <v>19</v>
          </cell>
          <cell r="E30">
            <v>16</v>
          </cell>
          <cell r="F30">
            <v>999</v>
          </cell>
          <cell r="G30" t="str">
            <v/>
          </cell>
          <cell r="H30">
            <v>25</v>
          </cell>
          <cell r="J30">
            <v>21</v>
          </cell>
          <cell r="L30" t="str">
            <v>Přemysl PTÁŠNÍK</v>
          </cell>
          <cell r="M30" t="str">
            <v>Opava</v>
          </cell>
          <cell r="N30">
            <v>19.14</v>
          </cell>
          <cell r="O30">
            <v>99.99</v>
          </cell>
          <cell r="P30">
            <v>19.14</v>
          </cell>
          <cell r="R30">
            <v>19.14</v>
          </cell>
          <cell r="S30">
            <v>99.99</v>
          </cell>
          <cell r="T30">
            <v>19.14</v>
          </cell>
        </row>
        <row r="31">
          <cell r="A31">
            <v>33</v>
          </cell>
          <cell r="B31">
            <v>33.036000000000001</v>
          </cell>
          <cell r="C31">
            <v>33</v>
          </cell>
          <cell r="D31">
            <v>999</v>
          </cell>
          <cell r="E31" t="str">
            <v/>
          </cell>
          <cell r="F31">
            <v>33</v>
          </cell>
          <cell r="G31">
            <v>12</v>
          </cell>
          <cell r="H31">
            <v>26</v>
          </cell>
          <cell r="J31">
            <v>36</v>
          </cell>
          <cell r="L31" t="str">
            <v>Jan NESVADBA</v>
          </cell>
          <cell r="M31" t="str">
            <v>Olomouc</v>
          </cell>
          <cell r="N31">
            <v>20.63</v>
          </cell>
          <cell r="O31">
            <v>20.02</v>
          </cell>
          <cell r="P31">
            <v>20.02</v>
          </cell>
          <cell r="R31">
            <v>20.63</v>
          </cell>
          <cell r="S31">
            <v>20.02</v>
          </cell>
          <cell r="T31">
            <v>20.02</v>
          </cell>
        </row>
        <row r="32">
          <cell r="A32">
            <v>7</v>
          </cell>
          <cell r="B32">
            <v>7.0439999999999996</v>
          </cell>
          <cell r="C32">
            <v>7</v>
          </cell>
          <cell r="D32">
            <v>7</v>
          </cell>
          <cell r="E32">
            <v>6</v>
          </cell>
          <cell r="F32">
            <v>999</v>
          </cell>
          <cell r="G32" t="str">
            <v/>
          </cell>
          <cell r="H32">
            <v>27</v>
          </cell>
          <cell r="J32">
            <v>44</v>
          </cell>
          <cell r="L32" t="str">
            <v>Šimon KUDRNA</v>
          </cell>
          <cell r="M32" t="str">
            <v>Karviná</v>
          </cell>
          <cell r="N32">
            <v>17.64</v>
          </cell>
          <cell r="O32">
            <v>17.11</v>
          </cell>
          <cell r="P32">
            <v>17.11</v>
          </cell>
          <cell r="R32">
            <v>17.64</v>
          </cell>
          <cell r="S32">
            <v>17.11</v>
          </cell>
          <cell r="T32">
            <v>17.11</v>
          </cell>
        </row>
        <row r="33">
          <cell r="A33">
            <v>22</v>
          </cell>
          <cell r="B33">
            <v>22.053000000000001</v>
          </cell>
          <cell r="C33">
            <v>22</v>
          </cell>
          <cell r="D33">
            <v>999</v>
          </cell>
          <cell r="E33" t="str">
            <v/>
          </cell>
          <cell r="F33">
            <v>22</v>
          </cell>
          <cell r="G33">
            <v>5</v>
          </cell>
          <cell r="H33">
            <v>28</v>
          </cell>
          <cell r="J33">
            <v>53</v>
          </cell>
          <cell r="L33" t="str">
            <v>Jakub STREMPEK</v>
          </cell>
          <cell r="M33" t="str">
            <v>Přerov</v>
          </cell>
          <cell r="N33">
            <v>19.899999999999999</v>
          </cell>
          <cell r="O33">
            <v>19.399999999999999</v>
          </cell>
          <cell r="P33">
            <v>19.399999999999999</v>
          </cell>
          <cell r="R33">
            <v>19.899999999999999</v>
          </cell>
          <cell r="S33">
            <v>19.399999999999999</v>
          </cell>
          <cell r="T33">
            <v>19.399999999999999</v>
          </cell>
        </row>
        <row r="34">
          <cell r="A34">
            <v>97</v>
          </cell>
          <cell r="B34">
            <v>110.063</v>
          </cell>
          <cell r="C34">
            <v>110</v>
          </cell>
          <cell r="D34">
            <v>110</v>
          </cell>
          <cell r="E34">
            <v>46</v>
          </cell>
          <cell r="F34">
            <v>999</v>
          </cell>
          <cell r="G34" t="str">
            <v/>
          </cell>
          <cell r="H34">
            <v>29</v>
          </cell>
          <cell r="J34">
            <v>63</v>
          </cell>
          <cell r="L34" t="str">
            <v>David SEJKORA</v>
          </cell>
          <cell r="M34" t="str">
            <v>Frýdek-Místek</v>
          </cell>
          <cell r="N34">
            <v>99.99</v>
          </cell>
          <cell r="O34">
            <v>99.99</v>
          </cell>
          <cell r="P34">
            <v>99.99</v>
          </cell>
          <cell r="R34">
            <v>99.99</v>
          </cell>
          <cell r="S34">
            <v>99.99</v>
          </cell>
          <cell r="T34">
            <v>99.99</v>
          </cell>
        </row>
        <row r="35">
          <cell r="A35">
            <v>40</v>
          </cell>
          <cell r="B35">
            <v>40.073999999999998</v>
          </cell>
          <cell r="C35">
            <v>40</v>
          </cell>
          <cell r="D35">
            <v>999</v>
          </cell>
          <cell r="E35" t="str">
            <v/>
          </cell>
          <cell r="F35">
            <v>40</v>
          </cell>
          <cell r="G35">
            <v>15</v>
          </cell>
          <cell r="H35">
            <v>30</v>
          </cell>
          <cell r="J35">
            <v>74</v>
          </cell>
          <cell r="L35" t="str">
            <v>Jakub NEDOMA</v>
          </cell>
          <cell r="M35" t="str">
            <v>Prostějov</v>
          </cell>
          <cell r="N35">
            <v>21.71</v>
          </cell>
          <cell r="O35">
            <v>20.47</v>
          </cell>
          <cell r="P35">
            <v>20.47</v>
          </cell>
          <cell r="R35">
            <v>21.71</v>
          </cell>
          <cell r="S35">
            <v>20.47</v>
          </cell>
          <cell r="T35">
            <v>20.47</v>
          </cell>
        </row>
        <row r="36">
          <cell r="A36">
            <v>15</v>
          </cell>
          <cell r="B36">
            <v>15.084</v>
          </cell>
          <cell r="C36">
            <v>15</v>
          </cell>
          <cell r="D36">
            <v>15</v>
          </cell>
          <cell r="E36">
            <v>14</v>
          </cell>
          <cell r="F36">
            <v>999</v>
          </cell>
          <cell r="G36" t="str">
            <v/>
          </cell>
          <cell r="H36">
            <v>31</v>
          </cell>
          <cell r="J36">
            <v>84</v>
          </cell>
          <cell r="L36" t="str">
            <v>Ondřej KUBALA</v>
          </cell>
          <cell r="M36" t="str">
            <v>Bruntál</v>
          </cell>
          <cell r="N36">
            <v>18.3</v>
          </cell>
          <cell r="O36">
            <v>99.99</v>
          </cell>
          <cell r="P36">
            <v>18.3</v>
          </cell>
          <cell r="R36">
            <v>18.3</v>
          </cell>
          <cell r="S36">
            <v>99.99</v>
          </cell>
          <cell r="T36">
            <v>18.3</v>
          </cell>
        </row>
        <row r="37">
          <cell r="A37">
            <v>72</v>
          </cell>
          <cell r="B37">
            <v>72.093999999999994</v>
          </cell>
          <cell r="C37">
            <v>72</v>
          </cell>
          <cell r="D37">
            <v>999</v>
          </cell>
          <cell r="E37" t="str">
            <v/>
          </cell>
          <cell r="F37">
            <v>72</v>
          </cell>
          <cell r="G37">
            <v>28</v>
          </cell>
          <cell r="H37">
            <v>32</v>
          </cell>
          <cell r="J37">
            <v>94</v>
          </cell>
          <cell r="L37" t="str">
            <v>Michal KUŽÍLEK</v>
          </cell>
          <cell r="M37" t="str">
            <v>Jeseník</v>
          </cell>
          <cell r="N37">
            <v>24.26</v>
          </cell>
          <cell r="O37">
            <v>99.99</v>
          </cell>
          <cell r="P37">
            <v>24.26</v>
          </cell>
          <cell r="R37">
            <v>24.26</v>
          </cell>
          <cell r="S37">
            <v>99.99</v>
          </cell>
          <cell r="T37">
            <v>24.26</v>
          </cell>
        </row>
        <row r="38">
          <cell r="A38">
            <v>20</v>
          </cell>
          <cell r="B38">
            <v>20.103999999999999</v>
          </cell>
          <cell r="C38">
            <v>20</v>
          </cell>
          <cell r="D38">
            <v>20</v>
          </cell>
          <cell r="E38">
            <v>17</v>
          </cell>
          <cell r="F38">
            <v>999</v>
          </cell>
          <cell r="G38" t="str">
            <v/>
          </cell>
          <cell r="H38">
            <v>33</v>
          </cell>
          <cell r="J38">
            <v>104</v>
          </cell>
          <cell r="L38" t="str">
            <v>Radek VÁŇA</v>
          </cell>
          <cell r="M38" t="str">
            <v>Nový Jičín</v>
          </cell>
          <cell r="N38">
            <v>19.18</v>
          </cell>
          <cell r="O38">
            <v>19.399999999999999</v>
          </cell>
          <cell r="P38">
            <v>19.18</v>
          </cell>
          <cell r="R38">
            <v>19.18</v>
          </cell>
          <cell r="S38">
            <v>19.399999999999999</v>
          </cell>
          <cell r="T38">
            <v>19.18</v>
          </cell>
        </row>
        <row r="39">
          <cell r="A39">
            <v>4</v>
          </cell>
          <cell r="B39">
            <v>4.0049999999999999</v>
          </cell>
          <cell r="C39">
            <v>4</v>
          </cell>
          <cell r="D39">
            <v>4</v>
          </cell>
          <cell r="E39">
            <v>4</v>
          </cell>
          <cell r="F39">
            <v>999</v>
          </cell>
          <cell r="G39" t="str">
            <v/>
          </cell>
          <cell r="H39">
            <v>34</v>
          </cell>
          <cell r="J39">
            <v>5</v>
          </cell>
          <cell r="L39" t="str">
            <v>Jakub ARVAI</v>
          </cell>
          <cell r="M39" t="str">
            <v>Ostrava</v>
          </cell>
          <cell r="N39">
            <v>17.59</v>
          </cell>
          <cell r="O39">
            <v>16.86</v>
          </cell>
          <cell r="P39">
            <v>16.86</v>
          </cell>
          <cell r="R39">
            <v>17.59</v>
          </cell>
          <cell r="S39">
            <v>16.86</v>
          </cell>
          <cell r="T39">
            <v>16.86</v>
          </cell>
        </row>
        <row r="40">
          <cell r="A40">
            <v>70</v>
          </cell>
          <cell r="B40">
            <v>70.015000000000001</v>
          </cell>
          <cell r="C40">
            <v>70</v>
          </cell>
          <cell r="D40">
            <v>999</v>
          </cell>
          <cell r="E40" t="str">
            <v/>
          </cell>
          <cell r="F40">
            <v>70</v>
          </cell>
          <cell r="G40">
            <v>26</v>
          </cell>
          <cell r="H40">
            <v>35</v>
          </cell>
          <cell r="J40">
            <v>15</v>
          </cell>
          <cell r="L40" t="str">
            <v>Michal DRTIL</v>
          </cell>
          <cell r="M40" t="str">
            <v>Šumperk</v>
          </cell>
          <cell r="N40">
            <v>25.82</v>
          </cell>
          <cell r="O40">
            <v>23.52</v>
          </cell>
          <cell r="P40">
            <v>23.52</v>
          </cell>
          <cell r="R40">
            <v>25.82</v>
          </cell>
          <cell r="S40">
            <v>23.52</v>
          </cell>
          <cell r="T40">
            <v>23.52</v>
          </cell>
        </row>
        <row r="41">
          <cell r="A41">
            <v>47</v>
          </cell>
          <cell r="B41">
            <v>47.027999999999999</v>
          </cell>
          <cell r="C41">
            <v>47</v>
          </cell>
          <cell r="D41">
            <v>47</v>
          </cell>
          <cell r="E41">
            <v>29</v>
          </cell>
          <cell r="F41">
            <v>999</v>
          </cell>
          <cell r="G41" t="str">
            <v/>
          </cell>
          <cell r="H41">
            <v>36</v>
          </cell>
          <cell r="J41">
            <v>28</v>
          </cell>
          <cell r="L41" t="str">
            <v>Tomáš STOKLASA</v>
          </cell>
          <cell r="M41" t="str">
            <v>Opava</v>
          </cell>
          <cell r="N41">
            <v>21.1</v>
          </cell>
          <cell r="O41">
            <v>99.99</v>
          </cell>
          <cell r="P41">
            <v>21.1</v>
          </cell>
          <cell r="R41">
            <v>21.1</v>
          </cell>
          <cell r="S41">
            <v>99.99</v>
          </cell>
          <cell r="T41">
            <v>21.1</v>
          </cell>
        </row>
        <row r="42">
          <cell r="A42">
            <v>65</v>
          </cell>
          <cell r="B42">
            <v>65.031999999999996</v>
          </cell>
          <cell r="C42">
            <v>65</v>
          </cell>
          <cell r="D42">
            <v>999</v>
          </cell>
          <cell r="E42" t="str">
            <v/>
          </cell>
          <cell r="F42">
            <v>65</v>
          </cell>
          <cell r="G42">
            <v>25</v>
          </cell>
          <cell r="H42">
            <v>37</v>
          </cell>
          <cell r="J42">
            <v>32</v>
          </cell>
          <cell r="L42" t="str">
            <v>Tomáš KŘÍŽEK</v>
          </cell>
          <cell r="M42" t="str">
            <v>Olomouc</v>
          </cell>
          <cell r="N42">
            <v>22.78</v>
          </cell>
          <cell r="O42">
            <v>99.99</v>
          </cell>
          <cell r="P42">
            <v>22.78</v>
          </cell>
          <cell r="R42">
            <v>22.78</v>
          </cell>
          <cell r="S42">
            <v>99.99</v>
          </cell>
          <cell r="T42">
            <v>22.78</v>
          </cell>
        </row>
        <row r="43">
          <cell r="A43">
            <v>14</v>
          </cell>
          <cell r="B43">
            <v>14.045</v>
          </cell>
          <cell r="C43">
            <v>14</v>
          </cell>
          <cell r="D43">
            <v>14</v>
          </cell>
          <cell r="E43">
            <v>13</v>
          </cell>
          <cell r="F43">
            <v>999</v>
          </cell>
          <cell r="G43" t="str">
            <v/>
          </cell>
          <cell r="H43">
            <v>38</v>
          </cell>
          <cell r="J43">
            <v>45</v>
          </cell>
          <cell r="L43" t="str">
            <v>Martin GRYČ</v>
          </cell>
          <cell r="M43" t="str">
            <v>Karviná</v>
          </cell>
          <cell r="N43">
            <v>17.98</v>
          </cell>
          <cell r="O43">
            <v>99.99</v>
          </cell>
          <cell r="P43">
            <v>17.98</v>
          </cell>
          <cell r="R43">
            <v>17.98</v>
          </cell>
          <cell r="S43">
            <v>99.99</v>
          </cell>
          <cell r="T43">
            <v>17.98</v>
          </cell>
        </row>
        <row r="44">
          <cell r="A44">
            <v>31</v>
          </cell>
          <cell r="B44">
            <v>31.053999999999998</v>
          </cell>
          <cell r="C44">
            <v>31</v>
          </cell>
          <cell r="D44">
            <v>999</v>
          </cell>
          <cell r="E44" t="str">
            <v/>
          </cell>
          <cell r="F44">
            <v>31</v>
          </cell>
          <cell r="G44">
            <v>11</v>
          </cell>
          <cell r="H44">
            <v>39</v>
          </cell>
          <cell r="J44">
            <v>54</v>
          </cell>
          <cell r="L44" t="str">
            <v>Pavel BERNHAUER</v>
          </cell>
          <cell r="M44" t="str">
            <v>Přerov</v>
          </cell>
          <cell r="N44">
            <v>19.89</v>
          </cell>
          <cell r="O44">
            <v>19.829999999999998</v>
          </cell>
          <cell r="P44">
            <v>19.829999999999998</v>
          </cell>
          <cell r="R44">
            <v>19.89</v>
          </cell>
          <cell r="S44">
            <v>19.829999999999998</v>
          </cell>
          <cell r="T44">
            <v>19.829999999999998</v>
          </cell>
        </row>
        <row r="45">
          <cell r="A45">
            <v>36</v>
          </cell>
          <cell r="B45">
            <v>36.064</v>
          </cell>
          <cell r="C45">
            <v>36</v>
          </cell>
          <cell r="D45">
            <v>36</v>
          </cell>
          <cell r="E45">
            <v>23</v>
          </cell>
          <cell r="F45">
            <v>999</v>
          </cell>
          <cell r="G45" t="str">
            <v/>
          </cell>
          <cell r="H45">
            <v>40</v>
          </cell>
          <cell r="J45">
            <v>64</v>
          </cell>
          <cell r="L45" t="str">
            <v>Martin POLÁŠEK</v>
          </cell>
          <cell r="M45" t="str">
            <v>Frýdek-Místek</v>
          </cell>
          <cell r="N45">
            <v>20.36</v>
          </cell>
          <cell r="O45">
            <v>20.61</v>
          </cell>
          <cell r="P45">
            <v>20.36</v>
          </cell>
          <cell r="R45">
            <v>20.36</v>
          </cell>
          <cell r="S45">
            <v>20.61</v>
          </cell>
          <cell r="T45">
            <v>20.36</v>
          </cell>
        </row>
        <row r="46">
          <cell r="A46">
            <v>16</v>
          </cell>
          <cell r="B46">
            <v>16.074999999999999</v>
          </cell>
          <cell r="C46">
            <v>16</v>
          </cell>
          <cell r="D46">
            <v>999</v>
          </cell>
          <cell r="E46" t="str">
            <v/>
          </cell>
          <cell r="F46">
            <v>16</v>
          </cell>
          <cell r="G46">
            <v>2</v>
          </cell>
          <cell r="H46">
            <v>41</v>
          </cell>
          <cell r="J46">
            <v>75</v>
          </cell>
          <cell r="L46" t="str">
            <v>Jan ŠINDELKA</v>
          </cell>
          <cell r="M46" t="str">
            <v>Prostějov</v>
          </cell>
          <cell r="N46">
            <v>18.34</v>
          </cell>
          <cell r="O46">
            <v>99.99</v>
          </cell>
          <cell r="P46">
            <v>18.34</v>
          </cell>
          <cell r="R46">
            <v>18.34</v>
          </cell>
          <cell r="S46">
            <v>99.99</v>
          </cell>
          <cell r="T46">
            <v>18.34</v>
          </cell>
        </row>
        <row r="47">
          <cell r="A47">
            <v>52</v>
          </cell>
          <cell r="B47">
            <v>52.085000000000001</v>
          </cell>
          <cell r="C47">
            <v>52</v>
          </cell>
          <cell r="D47">
            <v>52</v>
          </cell>
          <cell r="E47">
            <v>32</v>
          </cell>
          <cell r="F47">
            <v>999</v>
          </cell>
          <cell r="G47" t="str">
            <v/>
          </cell>
          <cell r="H47">
            <v>42</v>
          </cell>
          <cell r="J47">
            <v>85</v>
          </cell>
          <cell r="L47" t="str">
            <v>Václav VLÁSEK</v>
          </cell>
          <cell r="M47" t="str">
            <v>Bruntál</v>
          </cell>
          <cell r="N47">
            <v>21.54</v>
          </cell>
          <cell r="O47">
            <v>99.99</v>
          </cell>
          <cell r="P47">
            <v>21.54</v>
          </cell>
          <cell r="R47">
            <v>21.54</v>
          </cell>
          <cell r="S47">
            <v>99.99</v>
          </cell>
          <cell r="T47">
            <v>21.54</v>
          </cell>
        </row>
        <row r="48">
          <cell r="A48">
            <v>79</v>
          </cell>
          <cell r="B48">
            <v>79.094999999999999</v>
          </cell>
          <cell r="C48">
            <v>79</v>
          </cell>
          <cell r="D48">
            <v>999</v>
          </cell>
          <cell r="E48" t="str">
            <v/>
          </cell>
          <cell r="F48">
            <v>79</v>
          </cell>
          <cell r="G48">
            <v>34</v>
          </cell>
          <cell r="H48">
            <v>43</v>
          </cell>
          <cell r="J48">
            <v>95</v>
          </cell>
          <cell r="L48" t="str">
            <v>Marek ZÁHORSKÝ</v>
          </cell>
          <cell r="M48" t="str">
            <v>Jeseník</v>
          </cell>
          <cell r="N48">
            <v>26.7</v>
          </cell>
          <cell r="O48">
            <v>99.99</v>
          </cell>
          <cell r="P48">
            <v>26.7</v>
          </cell>
          <cell r="R48">
            <v>26.7</v>
          </cell>
          <cell r="S48">
            <v>99.99</v>
          </cell>
          <cell r="T48">
            <v>26.7</v>
          </cell>
        </row>
        <row r="49">
          <cell r="A49">
            <v>34</v>
          </cell>
          <cell r="B49">
            <v>34.104999999999997</v>
          </cell>
          <cell r="C49">
            <v>34</v>
          </cell>
          <cell r="D49">
            <v>34</v>
          </cell>
          <cell r="E49">
            <v>22</v>
          </cell>
          <cell r="F49">
            <v>999</v>
          </cell>
          <cell r="G49" t="str">
            <v/>
          </cell>
          <cell r="H49">
            <v>44</v>
          </cell>
          <cell r="J49">
            <v>105</v>
          </cell>
          <cell r="L49" t="str">
            <v>Robert JALŮVKA</v>
          </cell>
          <cell r="M49" t="str">
            <v>Nový Jičín</v>
          </cell>
          <cell r="N49">
            <v>20.11</v>
          </cell>
          <cell r="O49">
            <v>21.07</v>
          </cell>
          <cell r="P49">
            <v>20.11</v>
          </cell>
          <cell r="R49">
            <v>20.11</v>
          </cell>
          <cell r="S49">
            <v>21.07</v>
          </cell>
          <cell r="T49">
            <v>20.11</v>
          </cell>
        </row>
        <row r="50">
          <cell r="A50">
            <v>13</v>
          </cell>
          <cell r="B50">
            <v>13.006</v>
          </cell>
          <cell r="C50">
            <v>13</v>
          </cell>
          <cell r="D50">
            <v>13</v>
          </cell>
          <cell r="E50">
            <v>12</v>
          </cell>
          <cell r="F50">
            <v>999</v>
          </cell>
          <cell r="G50" t="str">
            <v/>
          </cell>
          <cell r="H50">
            <v>45</v>
          </cell>
          <cell r="J50">
            <v>6</v>
          </cell>
          <cell r="L50" t="str">
            <v>Libor MROZOWSKI</v>
          </cell>
          <cell r="M50" t="str">
            <v>Ostrava</v>
          </cell>
          <cell r="N50">
            <v>99.99</v>
          </cell>
          <cell r="O50">
            <v>17.850000000000001</v>
          </cell>
          <cell r="P50">
            <v>17.850000000000001</v>
          </cell>
          <cell r="R50">
            <v>99.99</v>
          </cell>
          <cell r="S50">
            <v>17.850000000000001</v>
          </cell>
          <cell r="T50">
            <v>17.850000000000001</v>
          </cell>
        </row>
        <row r="51">
          <cell r="A51">
            <v>35</v>
          </cell>
          <cell r="B51">
            <v>35.015999999999998</v>
          </cell>
          <cell r="C51">
            <v>35</v>
          </cell>
          <cell r="D51">
            <v>999</v>
          </cell>
          <cell r="E51" t="str">
            <v/>
          </cell>
          <cell r="F51">
            <v>35</v>
          </cell>
          <cell r="G51">
            <v>13</v>
          </cell>
          <cell r="H51">
            <v>46</v>
          </cell>
          <cell r="J51">
            <v>16</v>
          </cell>
          <cell r="L51" t="str">
            <v>Ondra BERAN</v>
          </cell>
          <cell r="M51" t="str">
            <v>Šumperk</v>
          </cell>
          <cell r="N51">
            <v>20.86</v>
          </cell>
          <cell r="O51">
            <v>20.14</v>
          </cell>
          <cell r="P51">
            <v>20.14</v>
          </cell>
          <cell r="R51">
            <v>20.86</v>
          </cell>
          <cell r="S51">
            <v>20.14</v>
          </cell>
          <cell r="T51">
            <v>20.14</v>
          </cell>
        </row>
        <row r="52">
          <cell r="A52">
            <v>45</v>
          </cell>
          <cell r="B52">
            <v>45.024999999999999</v>
          </cell>
          <cell r="C52">
            <v>45</v>
          </cell>
          <cell r="D52">
            <v>45</v>
          </cell>
          <cell r="E52">
            <v>28</v>
          </cell>
          <cell r="F52">
            <v>999</v>
          </cell>
          <cell r="G52" t="str">
            <v/>
          </cell>
          <cell r="H52">
            <v>47</v>
          </cell>
          <cell r="J52">
            <v>25</v>
          </cell>
          <cell r="L52" t="str">
            <v>Radomír KUBESA</v>
          </cell>
          <cell r="M52" t="str">
            <v>Opava</v>
          </cell>
          <cell r="N52">
            <v>21.05</v>
          </cell>
          <cell r="O52">
            <v>99.99</v>
          </cell>
          <cell r="P52">
            <v>21.05</v>
          </cell>
          <cell r="R52">
            <v>21.05</v>
          </cell>
          <cell r="S52">
            <v>99.99</v>
          </cell>
          <cell r="T52">
            <v>21.05</v>
          </cell>
        </row>
        <row r="53">
          <cell r="A53">
            <v>50</v>
          </cell>
          <cell r="B53">
            <v>50.033999999999999</v>
          </cell>
          <cell r="C53">
            <v>50</v>
          </cell>
          <cell r="D53">
            <v>999</v>
          </cell>
          <cell r="E53" t="str">
            <v/>
          </cell>
          <cell r="F53">
            <v>50</v>
          </cell>
          <cell r="G53">
            <v>20</v>
          </cell>
          <cell r="H53">
            <v>48</v>
          </cell>
          <cell r="J53">
            <v>34</v>
          </cell>
          <cell r="L53" t="str">
            <v>Pavel POPELKA</v>
          </cell>
          <cell r="M53" t="str">
            <v>Olomouc</v>
          </cell>
          <cell r="N53">
            <v>21.98</v>
          </cell>
          <cell r="O53">
            <v>21.29</v>
          </cell>
          <cell r="P53">
            <v>21.29</v>
          </cell>
          <cell r="R53">
            <v>21.98</v>
          </cell>
          <cell r="S53">
            <v>21.29</v>
          </cell>
          <cell r="T53">
            <v>21.29</v>
          </cell>
        </row>
        <row r="54">
          <cell r="A54">
            <v>3</v>
          </cell>
          <cell r="B54">
            <v>3.0459999999999998</v>
          </cell>
          <cell r="C54">
            <v>3</v>
          </cell>
          <cell r="D54">
            <v>3</v>
          </cell>
          <cell r="E54">
            <v>3</v>
          </cell>
          <cell r="F54">
            <v>999</v>
          </cell>
          <cell r="G54" t="str">
            <v/>
          </cell>
          <cell r="H54">
            <v>49</v>
          </cell>
          <cell r="J54">
            <v>46</v>
          </cell>
          <cell r="L54" t="str">
            <v>Tomáš DROBISZ</v>
          </cell>
          <cell r="M54" t="str">
            <v>Karviná</v>
          </cell>
          <cell r="N54">
            <v>17.11</v>
          </cell>
          <cell r="O54">
            <v>16.829999999999998</v>
          </cell>
          <cell r="P54">
            <v>16.829999999999998</v>
          </cell>
          <cell r="R54">
            <v>17.11</v>
          </cell>
          <cell r="S54">
            <v>16.829999999999998</v>
          </cell>
          <cell r="T54">
            <v>16.829999999999998</v>
          </cell>
        </row>
        <row r="55">
          <cell r="A55">
            <v>17</v>
          </cell>
          <cell r="B55">
            <v>17.055</v>
          </cell>
          <cell r="C55">
            <v>17</v>
          </cell>
          <cell r="D55">
            <v>999</v>
          </cell>
          <cell r="E55" t="str">
            <v/>
          </cell>
          <cell r="F55">
            <v>17</v>
          </cell>
          <cell r="G55">
            <v>3</v>
          </cell>
          <cell r="H55">
            <v>50</v>
          </cell>
          <cell r="J55">
            <v>55</v>
          </cell>
          <cell r="L55" t="str">
            <v>Jan KLIMECKÝ</v>
          </cell>
          <cell r="M55" t="str">
            <v>Přerov</v>
          </cell>
          <cell r="N55">
            <v>21.26</v>
          </cell>
          <cell r="O55">
            <v>18.350000000000001</v>
          </cell>
          <cell r="P55">
            <v>18.350000000000001</v>
          </cell>
          <cell r="R55">
            <v>21.26</v>
          </cell>
          <cell r="S55">
            <v>18.350000000000001</v>
          </cell>
          <cell r="T55">
            <v>18.350000000000001</v>
          </cell>
        </row>
        <row r="56">
          <cell r="A56">
            <v>38</v>
          </cell>
          <cell r="B56">
            <v>38.064999999999998</v>
          </cell>
          <cell r="C56">
            <v>38</v>
          </cell>
          <cell r="D56">
            <v>38</v>
          </cell>
          <cell r="E56">
            <v>24</v>
          </cell>
          <cell r="F56">
            <v>999</v>
          </cell>
          <cell r="G56" t="str">
            <v/>
          </cell>
          <cell r="H56">
            <v>51</v>
          </cell>
          <cell r="J56">
            <v>65</v>
          </cell>
          <cell r="L56" t="str">
            <v>Marek FUCIMAN</v>
          </cell>
          <cell r="M56" t="str">
            <v>Frýdek-Místek</v>
          </cell>
          <cell r="N56">
            <v>21.46</v>
          </cell>
          <cell r="O56">
            <v>20.43</v>
          </cell>
          <cell r="P56">
            <v>20.43</v>
          </cell>
          <cell r="R56">
            <v>21.46</v>
          </cell>
          <cell r="S56">
            <v>20.43</v>
          </cell>
          <cell r="T56">
            <v>20.43</v>
          </cell>
        </row>
        <row r="57">
          <cell r="A57">
            <v>21</v>
          </cell>
          <cell r="B57">
            <v>21.076000000000001</v>
          </cell>
          <cell r="C57">
            <v>21</v>
          </cell>
          <cell r="D57">
            <v>999</v>
          </cell>
          <cell r="E57" t="str">
            <v/>
          </cell>
          <cell r="F57">
            <v>21</v>
          </cell>
          <cell r="G57">
            <v>4</v>
          </cell>
          <cell r="H57">
            <v>52</v>
          </cell>
          <cell r="J57">
            <v>76</v>
          </cell>
          <cell r="L57" t="str">
            <v>Tomáš KOUTNÝ</v>
          </cell>
          <cell r="M57" t="str">
            <v>Prostějov</v>
          </cell>
          <cell r="N57">
            <v>19.29</v>
          </cell>
          <cell r="O57">
            <v>99.99</v>
          </cell>
          <cell r="P57">
            <v>19.29</v>
          </cell>
          <cell r="R57">
            <v>19.29</v>
          </cell>
          <cell r="S57">
            <v>99.99</v>
          </cell>
          <cell r="T57">
            <v>19.29</v>
          </cell>
        </row>
        <row r="58">
          <cell r="A58">
            <v>12</v>
          </cell>
          <cell r="B58">
            <v>12.086</v>
          </cell>
          <cell r="C58">
            <v>12</v>
          </cell>
          <cell r="D58">
            <v>12</v>
          </cell>
          <cell r="E58">
            <v>11</v>
          </cell>
          <cell r="F58">
            <v>999</v>
          </cell>
          <cell r="G58" t="str">
            <v/>
          </cell>
          <cell r="H58">
            <v>53</v>
          </cell>
          <cell r="J58">
            <v>86</v>
          </cell>
          <cell r="L58" t="str">
            <v>Radim HANULÍK</v>
          </cell>
          <cell r="M58" t="str">
            <v>Bruntál</v>
          </cell>
          <cell r="N58">
            <v>17.82</v>
          </cell>
          <cell r="O58">
            <v>19.32</v>
          </cell>
          <cell r="P58">
            <v>17.82</v>
          </cell>
          <cell r="R58">
            <v>17.82</v>
          </cell>
          <cell r="S58">
            <v>19.32</v>
          </cell>
          <cell r="T58">
            <v>17.82</v>
          </cell>
        </row>
        <row r="59">
          <cell r="A59">
            <v>77</v>
          </cell>
          <cell r="B59">
            <v>77.096000000000004</v>
          </cell>
          <cell r="C59">
            <v>77</v>
          </cell>
          <cell r="D59">
            <v>999</v>
          </cell>
          <cell r="E59" t="str">
            <v/>
          </cell>
          <cell r="F59">
            <v>77</v>
          </cell>
          <cell r="G59">
            <v>32</v>
          </cell>
          <cell r="H59">
            <v>54</v>
          </cell>
          <cell r="J59">
            <v>96</v>
          </cell>
          <cell r="L59" t="str">
            <v>Martin DISTLER</v>
          </cell>
          <cell r="M59" t="str">
            <v>Jeseník</v>
          </cell>
          <cell r="N59">
            <v>25.74</v>
          </cell>
          <cell r="O59">
            <v>30.66</v>
          </cell>
          <cell r="P59">
            <v>25.74</v>
          </cell>
          <cell r="R59">
            <v>25.74</v>
          </cell>
          <cell r="S59">
            <v>30.66</v>
          </cell>
          <cell r="T59">
            <v>25.74</v>
          </cell>
        </row>
        <row r="60">
          <cell r="A60">
            <v>51</v>
          </cell>
          <cell r="B60">
            <v>51.106000000000002</v>
          </cell>
          <cell r="C60">
            <v>51</v>
          </cell>
          <cell r="D60">
            <v>51</v>
          </cell>
          <cell r="E60">
            <v>31</v>
          </cell>
          <cell r="F60">
            <v>999</v>
          </cell>
          <cell r="G60" t="str">
            <v/>
          </cell>
          <cell r="H60">
            <v>55</v>
          </cell>
          <cell r="J60">
            <v>106</v>
          </cell>
          <cell r="L60" t="str">
            <v>Marcel STACHA</v>
          </cell>
          <cell r="M60" t="str">
            <v>Nový Jičín</v>
          </cell>
          <cell r="N60">
            <v>21.3</v>
          </cell>
          <cell r="O60">
            <v>99.99</v>
          </cell>
          <cell r="P60">
            <v>21.3</v>
          </cell>
          <cell r="R60">
            <v>21.3</v>
          </cell>
          <cell r="S60">
            <v>99.99</v>
          </cell>
          <cell r="T60">
            <v>21.3</v>
          </cell>
        </row>
        <row r="61">
          <cell r="A61">
            <v>2</v>
          </cell>
          <cell r="B61">
            <v>2.0070000000000001</v>
          </cell>
          <cell r="C61">
            <v>2</v>
          </cell>
          <cell r="D61">
            <v>2</v>
          </cell>
          <cell r="E61">
            <v>2</v>
          </cell>
          <cell r="F61">
            <v>999</v>
          </cell>
          <cell r="G61" t="str">
            <v/>
          </cell>
          <cell r="H61">
            <v>56</v>
          </cell>
          <cell r="J61">
            <v>7</v>
          </cell>
          <cell r="L61" t="str">
            <v>Pavel KRPEC</v>
          </cell>
          <cell r="M61" t="str">
            <v>Ostrava</v>
          </cell>
          <cell r="N61">
            <v>16.100000000000001</v>
          </cell>
          <cell r="O61">
            <v>99.99</v>
          </cell>
          <cell r="P61">
            <v>16.100000000000001</v>
          </cell>
          <cell r="R61">
            <v>16.100000000000001</v>
          </cell>
          <cell r="S61">
            <v>99.99</v>
          </cell>
          <cell r="T61">
            <v>16.100000000000001</v>
          </cell>
        </row>
        <row r="62">
          <cell r="A62">
            <v>42</v>
          </cell>
          <cell r="B62">
            <v>42.017000000000003</v>
          </cell>
          <cell r="C62">
            <v>42</v>
          </cell>
          <cell r="D62">
            <v>999</v>
          </cell>
          <cell r="E62" t="str">
            <v/>
          </cell>
          <cell r="F62">
            <v>42</v>
          </cell>
          <cell r="G62">
            <v>17</v>
          </cell>
          <cell r="H62">
            <v>57</v>
          </cell>
          <cell r="J62">
            <v>17</v>
          </cell>
          <cell r="L62" t="str">
            <v>Jaroslav HÝBL</v>
          </cell>
          <cell r="M62" t="str">
            <v>Šumperk</v>
          </cell>
          <cell r="N62">
            <v>21.89</v>
          </cell>
          <cell r="O62">
            <v>20.63</v>
          </cell>
          <cell r="P62">
            <v>20.63</v>
          </cell>
          <cell r="R62">
            <v>21.89</v>
          </cell>
          <cell r="S62">
            <v>20.63</v>
          </cell>
          <cell r="T62">
            <v>20.63</v>
          </cell>
        </row>
        <row r="63">
          <cell r="A63">
            <v>62</v>
          </cell>
          <cell r="B63">
            <v>62.021999999999998</v>
          </cell>
          <cell r="C63">
            <v>62</v>
          </cell>
          <cell r="D63">
            <v>62</v>
          </cell>
          <cell r="E63">
            <v>40</v>
          </cell>
          <cell r="F63">
            <v>999</v>
          </cell>
          <cell r="G63" t="str">
            <v/>
          </cell>
          <cell r="H63">
            <v>58</v>
          </cell>
          <cell r="J63">
            <v>22</v>
          </cell>
          <cell r="L63" t="str">
            <v>Jiří DRÁPAL</v>
          </cell>
          <cell r="M63" t="str">
            <v>Opava</v>
          </cell>
          <cell r="N63">
            <v>22.61</v>
          </cell>
          <cell r="O63">
            <v>99.99</v>
          </cell>
          <cell r="P63">
            <v>22.61</v>
          </cell>
          <cell r="R63">
            <v>22.61</v>
          </cell>
          <cell r="S63">
            <v>99.99</v>
          </cell>
          <cell r="T63">
            <v>22.61</v>
          </cell>
        </row>
        <row r="64">
          <cell r="A64">
            <v>75</v>
          </cell>
          <cell r="B64">
            <v>75.031000000000006</v>
          </cell>
          <cell r="C64">
            <v>75</v>
          </cell>
          <cell r="D64">
            <v>999</v>
          </cell>
          <cell r="E64" t="str">
            <v/>
          </cell>
          <cell r="F64">
            <v>75</v>
          </cell>
          <cell r="G64">
            <v>30</v>
          </cell>
          <cell r="H64">
            <v>59</v>
          </cell>
          <cell r="J64">
            <v>31</v>
          </cell>
          <cell r="L64" t="str">
            <v>Miroslav PAZDERA</v>
          </cell>
          <cell r="M64" t="str">
            <v>Olomouc</v>
          </cell>
          <cell r="N64">
            <v>99.99</v>
          </cell>
          <cell r="O64">
            <v>25.45</v>
          </cell>
          <cell r="P64">
            <v>25.45</v>
          </cell>
          <cell r="R64">
            <v>99.99</v>
          </cell>
          <cell r="S64">
            <v>25.45</v>
          </cell>
          <cell r="T64">
            <v>25.45</v>
          </cell>
        </row>
        <row r="65">
          <cell r="A65">
            <v>11</v>
          </cell>
          <cell r="B65">
            <v>11.047000000000001</v>
          </cell>
          <cell r="C65">
            <v>11</v>
          </cell>
          <cell r="D65">
            <v>11</v>
          </cell>
          <cell r="E65">
            <v>10</v>
          </cell>
          <cell r="F65">
            <v>999</v>
          </cell>
          <cell r="G65" t="str">
            <v/>
          </cell>
          <cell r="H65">
            <v>60</v>
          </cell>
          <cell r="J65">
            <v>47</v>
          </cell>
          <cell r="L65" t="str">
            <v>Aleš MASNÝ</v>
          </cell>
          <cell r="M65" t="str">
            <v>Karviná</v>
          </cell>
          <cell r="N65">
            <v>18.059999999999999</v>
          </cell>
          <cell r="O65">
            <v>17.66</v>
          </cell>
          <cell r="P65">
            <v>17.66</v>
          </cell>
          <cell r="R65">
            <v>18.059999999999999</v>
          </cell>
          <cell r="S65">
            <v>17.66</v>
          </cell>
          <cell r="T65">
            <v>17.66</v>
          </cell>
        </row>
        <row r="66">
          <cell r="A66">
            <v>94</v>
          </cell>
          <cell r="B66">
            <v>110.056</v>
          </cell>
          <cell r="C66">
            <v>110</v>
          </cell>
          <cell r="D66">
            <v>999</v>
          </cell>
          <cell r="E66" t="str">
            <v/>
          </cell>
          <cell r="F66">
            <v>110</v>
          </cell>
          <cell r="G66">
            <v>35</v>
          </cell>
          <cell r="H66">
            <v>61</v>
          </cell>
          <cell r="J66">
            <v>56</v>
          </cell>
          <cell r="L66" t="str">
            <v>Josef BUCHTA</v>
          </cell>
          <cell r="M66" t="str">
            <v>Přerov</v>
          </cell>
          <cell r="N66">
            <v>99.99</v>
          </cell>
          <cell r="O66">
            <v>99.99</v>
          </cell>
          <cell r="P66">
            <v>99.99</v>
          </cell>
          <cell r="R66">
            <v>99.99</v>
          </cell>
          <cell r="S66">
            <v>99.99</v>
          </cell>
          <cell r="T66">
            <v>99.99</v>
          </cell>
        </row>
        <row r="67">
          <cell r="A67">
            <v>74</v>
          </cell>
          <cell r="B67">
            <v>74.066000000000003</v>
          </cell>
          <cell r="C67">
            <v>74</v>
          </cell>
          <cell r="D67">
            <v>74</v>
          </cell>
          <cell r="E67">
            <v>45</v>
          </cell>
          <cell r="F67">
            <v>999</v>
          </cell>
          <cell r="G67" t="str">
            <v/>
          </cell>
          <cell r="H67">
            <v>62</v>
          </cell>
          <cell r="J67">
            <v>66</v>
          </cell>
          <cell r="L67" t="str">
            <v>Patrik KAROL</v>
          </cell>
          <cell r="M67" t="str">
            <v>Frýdek-Místek</v>
          </cell>
          <cell r="N67">
            <v>25.25</v>
          </cell>
          <cell r="O67">
            <v>99.99</v>
          </cell>
          <cell r="P67">
            <v>25.25</v>
          </cell>
          <cell r="R67">
            <v>25.25</v>
          </cell>
          <cell r="S67">
            <v>99.99</v>
          </cell>
          <cell r="T67">
            <v>25.25</v>
          </cell>
        </row>
        <row r="68">
          <cell r="A68">
            <v>76</v>
          </cell>
          <cell r="B68">
            <v>76.076999999999998</v>
          </cell>
          <cell r="C68">
            <v>76</v>
          </cell>
          <cell r="D68">
            <v>999</v>
          </cell>
          <cell r="E68" t="str">
            <v/>
          </cell>
          <cell r="F68">
            <v>76</v>
          </cell>
          <cell r="G68">
            <v>31</v>
          </cell>
          <cell r="H68">
            <v>63</v>
          </cell>
          <cell r="J68">
            <v>77</v>
          </cell>
          <cell r="L68" t="str">
            <v>Jakub DOLEČEK</v>
          </cell>
          <cell r="M68" t="str">
            <v>Prostějov</v>
          </cell>
          <cell r="N68">
            <v>25.56</v>
          </cell>
          <cell r="O68">
            <v>99.99</v>
          </cell>
          <cell r="P68">
            <v>25.56</v>
          </cell>
          <cell r="R68">
            <v>25.56</v>
          </cell>
          <cell r="S68">
            <v>99.99</v>
          </cell>
          <cell r="T68">
            <v>25.56</v>
          </cell>
        </row>
        <row r="69">
          <cell r="A69">
            <v>66</v>
          </cell>
          <cell r="B69">
            <v>66.087000000000003</v>
          </cell>
          <cell r="C69">
            <v>66</v>
          </cell>
          <cell r="D69">
            <v>66</v>
          </cell>
          <cell r="E69">
            <v>41</v>
          </cell>
          <cell r="F69">
            <v>999</v>
          </cell>
          <cell r="G69" t="str">
            <v/>
          </cell>
          <cell r="H69">
            <v>64</v>
          </cell>
          <cell r="J69">
            <v>87</v>
          </cell>
          <cell r="L69" t="str">
            <v>Jan MICHL-BERNARD</v>
          </cell>
          <cell r="M69" t="str">
            <v>Bruntál</v>
          </cell>
          <cell r="N69">
            <v>22.79</v>
          </cell>
          <cell r="O69">
            <v>99.99</v>
          </cell>
          <cell r="P69">
            <v>22.79</v>
          </cell>
          <cell r="R69">
            <v>22.79</v>
          </cell>
          <cell r="S69">
            <v>99.99</v>
          </cell>
          <cell r="T69">
            <v>22.79</v>
          </cell>
        </row>
        <row r="70">
          <cell r="A70">
            <v>78</v>
          </cell>
          <cell r="B70">
            <v>78.096999999999994</v>
          </cell>
          <cell r="C70">
            <v>78</v>
          </cell>
          <cell r="D70">
            <v>999</v>
          </cell>
          <cell r="E70" t="str">
            <v/>
          </cell>
          <cell r="F70">
            <v>78</v>
          </cell>
          <cell r="G70">
            <v>33</v>
          </cell>
          <cell r="H70">
            <v>65</v>
          </cell>
          <cell r="J70">
            <v>97</v>
          </cell>
          <cell r="L70" t="str">
            <v>Martin SUROVÝCH</v>
          </cell>
          <cell r="M70" t="str">
            <v>Jeseník</v>
          </cell>
          <cell r="N70">
            <v>99.99</v>
          </cell>
          <cell r="O70">
            <v>26.43</v>
          </cell>
          <cell r="P70">
            <v>26.43</v>
          </cell>
          <cell r="R70">
            <v>99.99</v>
          </cell>
          <cell r="S70">
            <v>26.43</v>
          </cell>
          <cell r="T70">
            <v>26.43</v>
          </cell>
        </row>
        <row r="71">
          <cell r="A71">
            <v>109</v>
          </cell>
          <cell r="B71">
            <v>110.107</v>
          </cell>
          <cell r="C71">
            <v>110</v>
          </cell>
          <cell r="D71">
            <v>110</v>
          </cell>
          <cell r="E71">
            <v>46</v>
          </cell>
          <cell r="F71">
            <v>999</v>
          </cell>
          <cell r="G71" t="str">
            <v/>
          </cell>
          <cell r="H71">
            <v>66</v>
          </cell>
          <cell r="J71">
            <v>107</v>
          </cell>
          <cell r="L71" t="str">
            <v>Tomáš VYKYDAL</v>
          </cell>
          <cell r="M71" t="str">
            <v>Nový Jičín</v>
          </cell>
          <cell r="N71">
            <v>99.99</v>
          </cell>
          <cell r="O71">
            <v>99.99</v>
          </cell>
          <cell r="P71">
            <v>99.99</v>
          </cell>
          <cell r="R71">
            <v>99.99</v>
          </cell>
          <cell r="S71">
            <v>99.99</v>
          </cell>
          <cell r="T71">
            <v>99.99</v>
          </cell>
        </row>
        <row r="72">
          <cell r="A72">
            <v>27</v>
          </cell>
          <cell r="B72">
            <v>27.009</v>
          </cell>
          <cell r="C72">
            <v>27</v>
          </cell>
          <cell r="D72">
            <v>27</v>
          </cell>
          <cell r="E72">
            <v>18</v>
          </cell>
          <cell r="F72">
            <v>999</v>
          </cell>
          <cell r="G72" t="str">
            <v/>
          </cell>
          <cell r="H72">
            <v>67</v>
          </cell>
          <cell r="J72">
            <v>9</v>
          </cell>
          <cell r="L72" t="str">
            <v>Tomáš MONSPORT</v>
          </cell>
          <cell r="M72" t="str">
            <v>Ostrava</v>
          </cell>
          <cell r="N72">
            <v>20.63</v>
          </cell>
          <cell r="O72">
            <v>19.66</v>
          </cell>
          <cell r="P72">
            <v>19.66</v>
          </cell>
          <cell r="R72">
            <v>20.63</v>
          </cell>
          <cell r="S72">
            <v>19.66</v>
          </cell>
          <cell r="T72">
            <v>19.66</v>
          </cell>
        </row>
        <row r="73">
          <cell r="A73">
            <v>85</v>
          </cell>
          <cell r="B73">
            <v>110.01900000000001</v>
          </cell>
          <cell r="C73">
            <v>110</v>
          </cell>
          <cell r="D73">
            <v>999</v>
          </cell>
          <cell r="E73" t="str">
            <v/>
          </cell>
          <cell r="F73">
            <v>110</v>
          </cell>
          <cell r="G73">
            <v>35</v>
          </cell>
          <cell r="H73">
            <v>68</v>
          </cell>
          <cell r="J73">
            <v>19</v>
          </cell>
          <cell r="L73" t="str">
            <v>Jakub ONDRUCH</v>
          </cell>
          <cell r="M73" t="str">
            <v>Šumperk</v>
          </cell>
          <cell r="N73">
            <v>99.99</v>
          </cell>
          <cell r="O73">
            <v>99.99</v>
          </cell>
          <cell r="P73">
            <v>99.99</v>
          </cell>
          <cell r="R73">
            <v>99.99</v>
          </cell>
          <cell r="S73">
            <v>99.99</v>
          </cell>
          <cell r="T73">
            <v>99.99</v>
          </cell>
        </row>
        <row r="74">
          <cell r="A74">
            <v>29</v>
          </cell>
          <cell r="B74">
            <v>29.03</v>
          </cell>
          <cell r="C74">
            <v>29</v>
          </cell>
          <cell r="D74">
            <v>29</v>
          </cell>
          <cell r="E74">
            <v>20</v>
          </cell>
          <cell r="F74">
            <v>999</v>
          </cell>
          <cell r="G74" t="str">
            <v/>
          </cell>
          <cell r="H74">
            <v>69</v>
          </cell>
          <cell r="J74">
            <v>30</v>
          </cell>
          <cell r="L74" t="str">
            <v>Vít PETEREK</v>
          </cell>
          <cell r="M74" t="str">
            <v>Opava</v>
          </cell>
          <cell r="N74">
            <v>22.11</v>
          </cell>
          <cell r="O74">
            <v>19.75</v>
          </cell>
          <cell r="P74">
            <v>19.75</v>
          </cell>
          <cell r="R74">
            <v>22.11</v>
          </cell>
          <cell r="S74">
            <v>19.75</v>
          </cell>
          <cell r="T74">
            <v>19.75</v>
          </cell>
        </row>
        <row r="75">
          <cell r="A75">
            <v>88</v>
          </cell>
          <cell r="B75">
            <v>110.035</v>
          </cell>
          <cell r="C75">
            <v>110</v>
          </cell>
          <cell r="D75">
            <v>999</v>
          </cell>
          <cell r="E75" t="str">
            <v/>
          </cell>
          <cell r="F75">
            <v>110</v>
          </cell>
          <cell r="G75">
            <v>35</v>
          </cell>
          <cell r="H75">
            <v>70</v>
          </cell>
          <cell r="J75">
            <v>35</v>
          </cell>
          <cell r="L75" t="str">
            <v>Pavel GALETKA</v>
          </cell>
          <cell r="M75" t="str">
            <v>Olomouc</v>
          </cell>
          <cell r="N75">
            <v>99.99</v>
          </cell>
          <cell r="O75">
            <v>99.99</v>
          </cell>
          <cell r="P75">
            <v>99.99</v>
          </cell>
          <cell r="R75">
            <v>99.99</v>
          </cell>
          <cell r="S75">
            <v>99.99</v>
          </cell>
          <cell r="T75">
            <v>99.99</v>
          </cell>
        </row>
        <row r="76">
          <cell r="A76">
            <v>6</v>
          </cell>
          <cell r="B76">
            <v>6.048</v>
          </cell>
          <cell r="C76">
            <v>6</v>
          </cell>
          <cell r="D76">
            <v>6</v>
          </cell>
          <cell r="E76">
            <v>5</v>
          </cell>
          <cell r="F76">
            <v>999</v>
          </cell>
          <cell r="G76" t="str">
            <v/>
          </cell>
          <cell r="H76">
            <v>71</v>
          </cell>
          <cell r="J76">
            <v>48</v>
          </cell>
          <cell r="L76" t="str">
            <v>Jiří MOTYKA</v>
          </cell>
          <cell r="M76" t="str">
            <v>Karviná</v>
          </cell>
          <cell r="N76">
            <v>17.489999999999998</v>
          </cell>
          <cell r="O76">
            <v>17.09</v>
          </cell>
          <cell r="P76">
            <v>17.09</v>
          </cell>
          <cell r="R76">
            <v>17.489999999999998</v>
          </cell>
          <cell r="S76">
            <v>17.09</v>
          </cell>
          <cell r="T76">
            <v>17.09</v>
          </cell>
        </row>
        <row r="77">
          <cell r="A77">
            <v>5</v>
          </cell>
          <cell r="B77">
            <v>5.0570000000000004</v>
          </cell>
          <cell r="C77">
            <v>5</v>
          </cell>
          <cell r="D77">
            <v>999</v>
          </cell>
          <cell r="E77" t="str">
            <v/>
          </cell>
          <cell r="F77">
            <v>5</v>
          </cell>
          <cell r="G77">
            <v>1</v>
          </cell>
          <cell r="H77">
            <v>72</v>
          </cell>
          <cell r="J77">
            <v>57</v>
          </cell>
          <cell r="L77" t="str">
            <v>Václav BLAŽEK</v>
          </cell>
          <cell r="M77" t="str">
            <v>Přerov</v>
          </cell>
          <cell r="N77">
            <v>17.63</v>
          </cell>
          <cell r="O77">
            <v>16.940000000000001</v>
          </cell>
          <cell r="P77">
            <v>16.940000000000001</v>
          </cell>
          <cell r="R77">
            <v>17.63</v>
          </cell>
          <cell r="S77">
            <v>16.940000000000001</v>
          </cell>
          <cell r="T77">
            <v>16.940000000000001</v>
          </cell>
        </row>
        <row r="78">
          <cell r="A78">
            <v>32</v>
          </cell>
          <cell r="B78">
            <v>32.069000000000003</v>
          </cell>
          <cell r="C78">
            <v>32</v>
          </cell>
          <cell r="D78">
            <v>32</v>
          </cell>
          <cell r="E78">
            <v>21</v>
          </cell>
          <cell r="F78">
            <v>999</v>
          </cell>
          <cell r="G78" t="str">
            <v/>
          </cell>
          <cell r="H78">
            <v>73</v>
          </cell>
          <cell r="J78">
            <v>69</v>
          </cell>
          <cell r="L78" t="str">
            <v>Tomáš POSPĚCH</v>
          </cell>
          <cell r="M78" t="str">
            <v>Frýdek-Místek</v>
          </cell>
          <cell r="N78">
            <v>21.03</v>
          </cell>
          <cell r="O78">
            <v>19.91</v>
          </cell>
          <cell r="P78">
            <v>19.91</v>
          </cell>
          <cell r="R78">
            <v>21.03</v>
          </cell>
          <cell r="S78">
            <v>19.91</v>
          </cell>
          <cell r="T78">
            <v>19.91</v>
          </cell>
        </row>
        <row r="79">
          <cell r="A79">
            <v>46</v>
          </cell>
          <cell r="B79">
            <v>46.079000000000001</v>
          </cell>
          <cell r="C79">
            <v>46</v>
          </cell>
          <cell r="D79">
            <v>999</v>
          </cell>
          <cell r="E79" t="str">
            <v/>
          </cell>
          <cell r="F79">
            <v>46</v>
          </cell>
          <cell r="G79">
            <v>18</v>
          </cell>
          <cell r="H79">
            <v>74</v>
          </cell>
          <cell r="J79">
            <v>79</v>
          </cell>
          <cell r="L79" t="str">
            <v>David OCHMAN</v>
          </cell>
          <cell r="M79" t="str">
            <v>Prostějov</v>
          </cell>
          <cell r="N79">
            <v>21.34</v>
          </cell>
          <cell r="O79">
            <v>21.09</v>
          </cell>
          <cell r="P79">
            <v>21.09</v>
          </cell>
          <cell r="R79">
            <v>21.34</v>
          </cell>
          <cell r="S79">
            <v>21.09</v>
          </cell>
          <cell r="T79">
            <v>21.09</v>
          </cell>
        </row>
        <row r="80">
          <cell r="A80">
            <v>69</v>
          </cell>
          <cell r="B80">
            <v>69.09</v>
          </cell>
          <cell r="C80">
            <v>69</v>
          </cell>
          <cell r="D80">
            <v>69</v>
          </cell>
          <cell r="E80">
            <v>44</v>
          </cell>
          <cell r="F80">
            <v>999</v>
          </cell>
          <cell r="G80" t="str">
            <v/>
          </cell>
          <cell r="H80">
            <v>75</v>
          </cell>
          <cell r="J80">
            <v>90</v>
          </cell>
          <cell r="L80" t="str">
            <v>Tomáš BOXAN</v>
          </cell>
          <cell r="M80" t="str">
            <v>Bruntál</v>
          </cell>
          <cell r="N80">
            <v>23.37</v>
          </cell>
          <cell r="O80">
            <v>99.99</v>
          </cell>
          <cell r="P80">
            <v>23.37</v>
          </cell>
          <cell r="R80">
            <v>23.37</v>
          </cell>
          <cell r="S80">
            <v>99.99</v>
          </cell>
          <cell r="T80">
            <v>23.37</v>
          </cell>
        </row>
        <row r="81">
          <cell r="A81">
            <v>105</v>
          </cell>
          <cell r="B81">
            <v>110.098</v>
          </cell>
          <cell r="C81">
            <v>110</v>
          </cell>
          <cell r="D81">
            <v>999</v>
          </cell>
          <cell r="E81" t="str">
            <v/>
          </cell>
          <cell r="F81">
            <v>110</v>
          </cell>
          <cell r="G81">
            <v>35</v>
          </cell>
          <cell r="H81">
            <v>76</v>
          </cell>
          <cell r="J81">
            <v>98</v>
          </cell>
          <cell r="L81" t="str">
            <v>Martin TONHAUSER</v>
          </cell>
          <cell r="M81" t="str">
            <v>Jeseník</v>
          </cell>
          <cell r="N81">
            <v>99.99</v>
          </cell>
          <cell r="O81">
            <v>99.99</v>
          </cell>
          <cell r="P81">
            <v>99.99</v>
          </cell>
          <cell r="R81">
            <v>99.99</v>
          </cell>
          <cell r="S81">
            <v>99.99</v>
          </cell>
          <cell r="T81">
            <v>99.99</v>
          </cell>
        </row>
        <row r="82">
          <cell r="A82">
            <v>56</v>
          </cell>
          <cell r="B82">
            <v>56.109000000000002</v>
          </cell>
          <cell r="C82">
            <v>56</v>
          </cell>
          <cell r="D82">
            <v>56</v>
          </cell>
          <cell r="E82">
            <v>35</v>
          </cell>
          <cell r="F82">
            <v>999</v>
          </cell>
          <cell r="G82" t="str">
            <v/>
          </cell>
          <cell r="H82">
            <v>77</v>
          </cell>
          <cell r="J82">
            <v>109</v>
          </cell>
          <cell r="L82" t="str">
            <v>Tomáš ČTVRTŇÁK</v>
          </cell>
          <cell r="M82" t="str">
            <v>Nový Jičín</v>
          </cell>
          <cell r="N82">
            <v>21.84</v>
          </cell>
          <cell r="O82">
            <v>99.99</v>
          </cell>
          <cell r="P82">
            <v>21.84</v>
          </cell>
          <cell r="R82">
            <v>21.84</v>
          </cell>
          <cell r="S82">
            <v>99.99</v>
          </cell>
          <cell r="T82">
            <v>21.84</v>
          </cell>
        </row>
        <row r="83">
          <cell r="A83">
            <v>82</v>
          </cell>
          <cell r="B83">
            <v>110.01</v>
          </cell>
          <cell r="C83">
            <v>110</v>
          </cell>
          <cell r="D83">
            <v>110</v>
          </cell>
          <cell r="E83">
            <v>46</v>
          </cell>
          <cell r="F83">
            <v>999</v>
          </cell>
          <cell r="G83" t="str">
            <v/>
          </cell>
          <cell r="H83">
            <v>78</v>
          </cell>
          <cell r="J83">
            <v>10</v>
          </cell>
          <cell r="L83" t="str">
            <v>Milan ONDERKA</v>
          </cell>
          <cell r="M83" t="str">
            <v>Ostrava</v>
          </cell>
          <cell r="N83">
            <v>99.99</v>
          </cell>
          <cell r="O83">
            <v>99.99</v>
          </cell>
          <cell r="P83">
            <v>99.99</v>
          </cell>
          <cell r="R83">
            <v>99.99</v>
          </cell>
          <cell r="S83">
            <v>99.99</v>
          </cell>
          <cell r="T83">
            <v>99.99</v>
          </cell>
        </row>
        <row r="84">
          <cell r="A84">
            <v>64</v>
          </cell>
          <cell r="B84">
            <v>64.02</v>
          </cell>
          <cell r="C84">
            <v>64</v>
          </cell>
          <cell r="D84">
            <v>999</v>
          </cell>
          <cell r="E84" t="str">
            <v/>
          </cell>
          <cell r="F84">
            <v>64</v>
          </cell>
          <cell r="G84">
            <v>24</v>
          </cell>
          <cell r="H84">
            <v>79</v>
          </cell>
          <cell r="J84">
            <v>20</v>
          </cell>
          <cell r="L84" t="str">
            <v>Jiří ŠTÁBL</v>
          </cell>
          <cell r="M84" t="str">
            <v>Šumperk</v>
          </cell>
          <cell r="N84">
            <v>22.84</v>
          </cell>
          <cell r="O84">
            <v>22.64</v>
          </cell>
          <cell r="P84">
            <v>22.64</v>
          </cell>
          <cell r="R84">
            <v>22.84</v>
          </cell>
          <cell r="S84">
            <v>22.64</v>
          </cell>
          <cell r="T84">
            <v>22.64</v>
          </cell>
        </row>
        <row r="85">
          <cell r="A85">
            <v>59</v>
          </cell>
          <cell r="B85">
            <v>59.027000000000001</v>
          </cell>
          <cell r="C85">
            <v>59</v>
          </cell>
          <cell r="D85">
            <v>59</v>
          </cell>
          <cell r="E85">
            <v>37</v>
          </cell>
          <cell r="F85">
            <v>999</v>
          </cell>
          <cell r="G85" t="str">
            <v/>
          </cell>
          <cell r="H85">
            <v>80</v>
          </cell>
          <cell r="J85">
            <v>27</v>
          </cell>
          <cell r="L85" t="str">
            <v>Tomáš DIETRICH</v>
          </cell>
          <cell r="M85" t="str">
            <v>Opava</v>
          </cell>
          <cell r="N85">
            <v>27.27</v>
          </cell>
          <cell r="O85">
            <v>22.21</v>
          </cell>
          <cell r="P85">
            <v>22.21</v>
          </cell>
          <cell r="R85">
            <v>27.27</v>
          </cell>
          <cell r="S85">
            <v>22.21</v>
          </cell>
          <cell r="T85">
            <v>22.21</v>
          </cell>
        </row>
        <row r="86">
          <cell r="A86">
            <v>90</v>
          </cell>
          <cell r="B86">
            <v>110.039</v>
          </cell>
          <cell r="C86">
            <v>110</v>
          </cell>
          <cell r="D86">
            <v>999</v>
          </cell>
          <cell r="E86" t="str">
            <v/>
          </cell>
          <cell r="F86">
            <v>110</v>
          </cell>
          <cell r="G86">
            <v>35</v>
          </cell>
          <cell r="H86">
            <v>81</v>
          </cell>
          <cell r="J86">
            <v>39</v>
          </cell>
          <cell r="L86" t="str">
            <v>Zdeněk ČURDA</v>
          </cell>
          <cell r="M86" t="str">
            <v>Olomouc</v>
          </cell>
          <cell r="N86">
            <v>99.99</v>
          </cell>
          <cell r="O86">
            <v>99.99</v>
          </cell>
          <cell r="P86">
            <v>99.99</v>
          </cell>
          <cell r="R86">
            <v>99.99</v>
          </cell>
          <cell r="S86">
            <v>99.99</v>
          </cell>
          <cell r="T86">
            <v>99.99</v>
          </cell>
        </row>
        <row r="87">
          <cell r="A87">
            <v>28</v>
          </cell>
          <cell r="B87">
            <v>28.048999999999999</v>
          </cell>
          <cell r="C87">
            <v>28</v>
          </cell>
          <cell r="D87">
            <v>28</v>
          </cell>
          <cell r="E87">
            <v>19</v>
          </cell>
          <cell r="F87">
            <v>999</v>
          </cell>
          <cell r="G87" t="str">
            <v/>
          </cell>
          <cell r="H87">
            <v>82</v>
          </cell>
          <cell r="J87">
            <v>49</v>
          </cell>
          <cell r="L87" t="str">
            <v>Marcel DAL</v>
          </cell>
          <cell r="M87" t="str">
            <v>Karviná</v>
          </cell>
          <cell r="N87">
            <v>19.75</v>
          </cell>
          <cell r="O87">
            <v>19.739999999999998</v>
          </cell>
          <cell r="P87">
            <v>19.739999999999998</v>
          </cell>
          <cell r="R87">
            <v>19.75</v>
          </cell>
          <cell r="S87">
            <v>19.739999999999998</v>
          </cell>
          <cell r="T87">
            <v>19.739999999999998</v>
          </cell>
        </row>
        <row r="88">
          <cell r="A88">
            <v>25</v>
          </cell>
          <cell r="B88">
            <v>25.059000000000001</v>
          </cell>
          <cell r="C88">
            <v>25</v>
          </cell>
          <cell r="D88">
            <v>999</v>
          </cell>
          <cell r="E88" t="str">
            <v/>
          </cell>
          <cell r="F88">
            <v>25</v>
          </cell>
          <cell r="G88">
            <v>8</v>
          </cell>
          <cell r="H88">
            <v>83</v>
          </cell>
          <cell r="J88">
            <v>59</v>
          </cell>
          <cell r="L88" t="str">
            <v>Ladislav PATRMAN</v>
          </cell>
          <cell r="M88" t="str">
            <v>Přerov</v>
          </cell>
          <cell r="N88">
            <v>19.579999999999998</v>
          </cell>
          <cell r="O88">
            <v>19.59</v>
          </cell>
          <cell r="P88">
            <v>19.579999999999998</v>
          </cell>
          <cell r="R88">
            <v>19.579999999999998</v>
          </cell>
          <cell r="S88">
            <v>19.59</v>
          </cell>
          <cell r="T88">
            <v>19.579999999999998</v>
          </cell>
        </row>
        <row r="89">
          <cell r="A89">
            <v>67</v>
          </cell>
          <cell r="B89">
            <v>67.067999999999998</v>
          </cell>
          <cell r="C89">
            <v>67</v>
          </cell>
          <cell r="D89">
            <v>67</v>
          </cell>
          <cell r="E89">
            <v>42</v>
          </cell>
          <cell r="F89">
            <v>999</v>
          </cell>
          <cell r="G89" t="str">
            <v/>
          </cell>
          <cell r="H89">
            <v>84</v>
          </cell>
          <cell r="J89">
            <v>68</v>
          </cell>
          <cell r="L89" t="str">
            <v>David KRHOVJAK</v>
          </cell>
          <cell r="M89" t="str">
            <v>Frýdek-Místek</v>
          </cell>
          <cell r="N89">
            <v>23.17</v>
          </cell>
          <cell r="O89">
            <v>23.23</v>
          </cell>
          <cell r="P89">
            <v>23.17</v>
          </cell>
          <cell r="R89">
            <v>23.17</v>
          </cell>
          <cell r="S89">
            <v>23.23</v>
          </cell>
          <cell r="T89">
            <v>23.17</v>
          </cell>
        </row>
        <row r="90">
          <cell r="A90">
            <v>73</v>
          </cell>
          <cell r="B90">
            <v>73.08</v>
          </cell>
          <cell r="C90">
            <v>73</v>
          </cell>
          <cell r="D90">
            <v>999</v>
          </cell>
          <cell r="E90" t="str">
            <v/>
          </cell>
          <cell r="F90">
            <v>73</v>
          </cell>
          <cell r="G90">
            <v>29</v>
          </cell>
          <cell r="H90">
            <v>85</v>
          </cell>
          <cell r="J90">
            <v>80</v>
          </cell>
          <cell r="L90" t="str">
            <v>Lukáš HAVELKA</v>
          </cell>
          <cell r="M90" t="str">
            <v>Prostějov</v>
          </cell>
          <cell r="N90">
            <v>25.2</v>
          </cell>
          <cell r="O90">
            <v>25.07</v>
          </cell>
          <cell r="P90">
            <v>25.07</v>
          </cell>
          <cell r="R90">
            <v>25.2</v>
          </cell>
          <cell r="S90">
            <v>25.07</v>
          </cell>
          <cell r="T90">
            <v>25.07</v>
          </cell>
        </row>
        <row r="91">
          <cell r="A91">
            <v>55</v>
          </cell>
          <cell r="B91">
            <v>55.088999999999999</v>
          </cell>
          <cell r="C91">
            <v>55</v>
          </cell>
          <cell r="D91">
            <v>55</v>
          </cell>
          <cell r="E91">
            <v>34</v>
          </cell>
          <cell r="F91">
            <v>999</v>
          </cell>
          <cell r="G91" t="str">
            <v/>
          </cell>
          <cell r="H91">
            <v>86</v>
          </cell>
          <cell r="J91">
            <v>89</v>
          </cell>
          <cell r="L91" t="str">
            <v>Ondřej CHALUPA</v>
          </cell>
          <cell r="M91" t="str">
            <v>Bruntál</v>
          </cell>
          <cell r="N91">
            <v>21.81</v>
          </cell>
          <cell r="O91">
            <v>99.99</v>
          </cell>
          <cell r="P91">
            <v>21.81</v>
          </cell>
          <cell r="R91">
            <v>21.81</v>
          </cell>
          <cell r="S91">
            <v>99.99</v>
          </cell>
          <cell r="T91">
            <v>21.81</v>
          </cell>
        </row>
        <row r="92">
          <cell r="A92">
            <v>106</v>
          </cell>
          <cell r="B92">
            <v>110.099</v>
          </cell>
          <cell r="C92">
            <v>110</v>
          </cell>
          <cell r="D92">
            <v>999</v>
          </cell>
          <cell r="E92" t="str">
            <v/>
          </cell>
          <cell r="F92">
            <v>110</v>
          </cell>
          <cell r="G92">
            <v>35</v>
          </cell>
          <cell r="H92">
            <v>87</v>
          </cell>
          <cell r="J92">
            <v>99</v>
          </cell>
          <cell r="L92" t="str">
            <v>Tomáš WADEL</v>
          </cell>
          <cell r="M92" t="str">
            <v>Jeseník</v>
          </cell>
          <cell r="N92">
            <v>99.99</v>
          </cell>
          <cell r="O92">
            <v>99.99</v>
          </cell>
          <cell r="P92">
            <v>99.99</v>
          </cell>
          <cell r="R92">
            <v>99.99</v>
          </cell>
          <cell r="S92">
            <v>99.99</v>
          </cell>
          <cell r="T92">
            <v>99.99</v>
          </cell>
        </row>
        <row r="93">
          <cell r="A93">
            <v>58</v>
          </cell>
          <cell r="B93">
            <v>58.11</v>
          </cell>
          <cell r="C93">
            <v>58</v>
          </cell>
          <cell r="D93">
            <v>58</v>
          </cell>
          <cell r="E93">
            <v>36</v>
          </cell>
          <cell r="F93">
            <v>999</v>
          </cell>
          <cell r="G93" t="str">
            <v/>
          </cell>
          <cell r="H93">
            <v>88</v>
          </cell>
          <cell r="J93">
            <v>110</v>
          </cell>
          <cell r="L93" t="str">
            <v>Petr BINAR</v>
          </cell>
          <cell r="M93" t="str">
            <v>Nový Jičín</v>
          </cell>
          <cell r="N93">
            <v>99.99</v>
          </cell>
          <cell r="O93">
            <v>22.16</v>
          </cell>
          <cell r="P93">
            <v>22.16</v>
          </cell>
          <cell r="R93">
            <v>99.99</v>
          </cell>
          <cell r="S93">
            <v>22.16</v>
          </cell>
          <cell r="T93">
            <v>22.16</v>
          </cell>
        </row>
        <row r="94">
          <cell r="A94">
            <v>80</v>
          </cell>
          <cell r="B94">
            <v>110.002</v>
          </cell>
          <cell r="C94">
            <v>110</v>
          </cell>
          <cell r="D94">
            <v>110</v>
          </cell>
          <cell r="E94">
            <v>46</v>
          </cell>
          <cell r="F94">
            <v>999</v>
          </cell>
          <cell r="G94" t="str">
            <v/>
          </cell>
          <cell r="H94">
            <v>89</v>
          </cell>
          <cell r="J94">
            <v>2</v>
          </cell>
          <cell r="L94" t="str">
            <v>Jan VYVIAL</v>
          </cell>
          <cell r="M94" t="str">
            <v>Ostrava</v>
          </cell>
          <cell r="N94">
            <v>99.99</v>
          </cell>
          <cell r="O94">
            <v>99.99</v>
          </cell>
          <cell r="P94">
            <v>99.99</v>
          </cell>
          <cell r="R94">
            <v>99.99</v>
          </cell>
          <cell r="S94">
            <v>99.99</v>
          </cell>
          <cell r="T94">
            <v>99.99</v>
          </cell>
        </row>
        <row r="95">
          <cell r="A95">
            <v>81</v>
          </cell>
          <cell r="B95">
            <v>110.008</v>
          </cell>
          <cell r="C95">
            <v>110</v>
          </cell>
          <cell r="D95">
            <v>110</v>
          </cell>
          <cell r="E95">
            <v>46</v>
          </cell>
          <cell r="F95">
            <v>999</v>
          </cell>
          <cell r="G95" t="str">
            <v/>
          </cell>
          <cell r="H95">
            <v>90</v>
          </cell>
          <cell r="J95">
            <v>8</v>
          </cell>
          <cell r="L95" t="str">
            <v>Karel RYL</v>
          </cell>
          <cell r="M95" t="str">
            <v>Ostrava</v>
          </cell>
          <cell r="N95">
            <v>99.99</v>
          </cell>
          <cell r="O95">
            <v>99.99</v>
          </cell>
          <cell r="P95">
            <v>99.99</v>
          </cell>
          <cell r="R95">
            <v>99.99</v>
          </cell>
          <cell r="S95">
            <v>99.99</v>
          </cell>
          <cell r="T95">
            <v>99.99</v>
          </cell>
        </row>
        <row r="96">
          <cell r="A96">
            <v>83</v>
          </cell>
          <cell r="B96">
            <v>110.011</v>
          </cell>
          <cell r="C96">
            <v>110</v>
          </cell>
          <cell r="D96">
            <v>999</v>
          </cell>
          <cell r="E96" t="str">
            <v/>
          </cell>
          <cell r="F96">
            <v>110</v>
          </cell>
          <cell r="G96">
            <v>35</v>
          </cell>
          <cell r="H96">
            <v>91</v>
          </cell>
          <cell r="J96">
            <v>11</v>
          </cell>
          <cell r="L96" t="str">
            <v>Jiří TOMÁŠEK</v>
          </cell>
          <cell r="M96" t="str">
            <v>Šumperk</v>
          </cell>
          <cell r="N96">
            <v>99.99</v>
          </cell>
          <cell r="O96">
            <v>99.99</v>
          </cell>
          <cell r="P96">
            <v>99.99</v>
          </cell>
          <cell r="R96">
            <v>99.99</v>
          </cell>
          <cell r="S96">
            <v>99.99</v>
          </cell>
          <cell r="T96">
            <v>99.99</v>
          </cell>
        </row>
        <row r="97">
          <cell r="A97">
            <v>84</v>
          </cell>
          <cell r="B97">
            <v>110.018</v>
          </cell>
          <cell r="C97">
            <v>110</v>
          </cell>
          <cell r="D97">
            <v>999</v>
          </cell>
          <cell r="E97" t="str">
            <v/>
          </cell>
          <cell r="F97">
            <v>110</v>
          </cell>
          <cell r="G97">
            <v>35</v>
          </cell>
          <cell r="H97">
            <v>92</v>
          </cell>
          <cell r="J97">
            <v>18</v>
          </cell>
          <cell r="L97" t="str">
            <v>neobsazen</v>
          </cell>
          <cell r="M97" t="str">
            <v>Šumperk</v>
          </cell>
          <cell r="N97">
            <v>99.99</v>
          </cell>
          <cell r="O97">
            <v>99.99</v>
          </cell>
          <cell r="P97">
            <v>99.99</v>
          </cell>
          <cell r="R97">
            <v>99.99</v>
          </cell>
          <cell r="S97">
            <v>99.99</v>
          </cell>
          <cell r="T97">
            <v>99.99</v>
          </cell>
        </row>
        <row r="98">
          <cell r="A98">
            <v>86</v>
          </cell>
          <cell r="B98">
            <v>110.024</v>
          </cell>
          <cell r="C98">
            <v>110</v>
          </cell>
          <cell r="D98">
            <v>110</v>
          </cell>
          <cell r="E98">
            <v>46</v>
          </cell>
          <cell r="F98">
            <v>999</v>
          </cell>
          <cell r="G98" t="str">
            <v/>
          </cell>
          <cell r="H98">
            <v>93</v>
          </cell>
          <cell r="J98">
            <v>24</v>
          </cell>
          <cell r="L98" t="str">
            <v>Jiří VANĚK</v>
          </cell>
          <cell r="M98" t="str">
            <v>Opava</v>
          </cell>
          <cell r="N98">
            <v>99.99</v>
          </cell>
          <cell r="O98">
            <v>99.99</v>
          </cell>
          <cell r="P98">
            <v>99.99</v>
          </cell>
          <cell r="R98">
            <v>99.99</v>
          </cell>
          <cell r="S98">
            <v>99.99</v>
          </cell>
          <cell r="T98">
            <v>99.99</v>
          </cell>
        </row>
        <row r="99">
          <cell r="A99">
            <v>87</v>
          </cell>
          <cell r="B99">
            <v>110.029</v>
          </cell>
          <cell r="C99">
            <v>110</v>
          </cell>
          <cell r="D99">
            <v>110</v>
          </cell>
          <cell r="E99">
            <v>46</v>
          </cell>
          <cell r="F99">
            <v>999</v>
          </cell>
          <cell r="G99" t="str">
            <v/>
          </cell>
          <cell r="H99">
            <v>94</v>
          </cell>
          <cell r="J99">
            <v>29</v>
          </cell>
          <cell r="L99" t="str">
            <v>Lukáš GLABASNIA</v>
          </cell>
          <cell r="M99" t="str">
            <v>Opava</v>
          </cell>
          <cell r="N99">
            <v>99.99</v>
          </cell>
          <cell r="O99">
            <v>99.99</v>
          </cell>
          <cell r="P99">
            <v>99.99</v>
          </cell>
          <cell r="R99">
            <v>99.99</v>
          </cell>
          <cell r="S99">
            <v>99.99</v>
          </cell>
          <cell r="T99">
            <v>99.99</v>
          </cell>
        </row>
        <row r="100">
          <cell r="A100">
            <v>89</v>
          </cell>
          <cell r="B100">
            <v>110.038</v>
          </cell>
          <cell r="C100">
            <v>110</v>
          </cell>
          <cell r="D100">
            <v>999</v>
          </cell>
          <cell r="E100" t="str">
            <v/>
          </cell>
          <cell r="F100">
            <v>110</v>
          </cell>
          <cell r="G100">
            <v>35</v>
          </cell>
          <cell r="H100">
            <v>95</v>
          </cell>
          <cell r="J100">
            <v>38</v>
          </cell>
          <cell r="L100" t="str">
            <v>Dalibor BLAŽEK</v>
          </cell>
          <cell r="M100" t="str">
            <v>Olomouc</v>
          </cell>
          <cell r="N100">
            <v>99.99</v>
          </cell>
          <cell r="O100">
            <v>99.99</v>
          </cell>
          <cell r="P100">
            <v>99.99</v>
          </cell>
          <cell r="R100">
            <v>99.99</v>
          </cell>
          <cell r="S100">
            <v>99.99</v>
          </cell>
          <cell r="T100">
            <v>99.99</v>
          </cell>
        </row>
        <row r="101">
          <cell r="A101">
            <v>91</v>
          </cell>
          <cell r="B101">
            <v>110.04</v>
          </cell>
          <cell r="C101">
            <v>110</v>
          </cell>
          <cell r="D101">
            <v>999</v>
          </cell>
          <cell r="E101" t="str">
            <v/>
          </cell>
          <cell r="F101">
            <v>110</v>
          </cell>
          <cell r="G101">
            <v>35</v>
          </cell>
          <cell r="H101">
            <v>96</v>
          </cell>
          <cell r="J101">
            <v>40</v>
          </cell>
          <cell r="L101" t="str">
            <v>neobsazen</v>
          </cell>
          <cell r="M101" t="str">
            <v>Olomouc</v>
          </cell>
          <cell r="N101">
            <v>99.99</v>
          </cell>
          <cell r="O101">
            <v>99.99</v>
          </cell>
          <cell r="P101">
            <v>99.99</v>
          </cell>
          <cell r="R101">
            <v>99.99</v>
          </cell>
          <cell r="S101">
            <v>99.99</v>
          </cell>
          <cell r="T101">
            <v>99.99</v>
          </cell>
        </row>
        <row r="102">
          <cell r="A102">
            <v>92</v>
          </cell>
          <cell r="B102">
            <v>110.041</v>
          </cell>
          <cell r="C102">
            <v>110</v>
          </cell>
          <cell r="D102">
            <v>110</v>
          </cell>
          <cell r="E102">
            <v>46</v>
          </cell>
          <cell r="F102">
            <v>999</v>
          </cell>
          <cell r="G102" t="str">
            <v/>
          </cell>
          <cell r="H102">
            <v>97</v>
          </cell>
          <cell r="J102">
            <v>41</v>
          </cell>
          <cell r="L102" t="str">
            <v>Jan GRYGAR</v>
          </cell>
          <cell r="M102" t="str">
            <v>Karviná</v>
          </cell>
          <cell r="N102">
            <v>99.99</v>
          </cell>
          <cell r="O102">
            <v>99.99</v>
          </cell>
          <cell r="P102">
            <v>99.99</v>
          </cell>
          <cell r="R102">
            <v>99.99</v>
          </cell>
          <cell r="S102">
            <v>99.99</v>
          </cell>
          <cell r="T102">
            <v>99.99</v>
          </cell>
        </row>
        <row r="103">
          <cell r="A103">
            <v>93</v>
          </cell>
          <cell r="B103">
            <v>110.05</v>
          </cell>
          <cell r="C103">
            <v>110</v>
          </cell>
          <cell r="D103">
            <v>110</v>
          </cell>
          <cell r="E103">
            <v>46</v>
          </cell>
          <cell r="F103">
            <v>999</v>
          </cell>
          <cell r="G103" t="str">
            <v/>
          </cell>
          <cell r="H103">
            <v>98</v>
          </cell>
          <cell r="J103">
            <v>50</v>
          </cell>
          <cell r="L103" t="str">
            <v>David SIKORA</v>
          </cell>
          <cell r="M103" t="str">
            <v>Karviná</v>
          </cell>
          <cell r="N103">
            <v>99.99</v>
          </cell>
          <cell r="O103">
            <v>99.99</v>
          </cell>
          <cell r="P103">
            <v>99.99</v>
          </cell>
          <cell r="R103">
            <v>99.99</v>
          </cell>
          <cell r="S103">
            <v>99.99</v>
          </cell>
          <cell r="T103">
            <v>99.99</v>
          </cell>
        </row>
        <row r="104">
          <cell r="A104">
            <v>95</v>
          </cell>
          <cell r="B104">
            <v>110.05800000000001</v>
          </cell>
          <cell r="C104">
            <v>110</v>
          </cell>
          <cell r="D104">
            <v>999</v>
          </cell>
          <cell r="E104" t="str">
            <v/>
          </cell>
          <cell r="F104">
            <v>110</v>
          </cell>
          <cell r="G104">
            <v>35</v>
          </cell>
          <cell r="H104">
            <v>99</v>
          </cell>
          <cell r="J104">
            <v>58</v>
          </cell>
          <cell r="L104" t="str">
            <v>Petr MIRVALD</v>
          </cell>
          <cell r="M104" t="str">
            <v>Přerov</v>
          </cell>
          <cell r="N104">
            <v>99.99</v>
          </cell>
          <cell r="O104">
            <v>99.99</v>
          </cell>
          <cell r="P104">
            <v>99.99</v>
          </cell>
          <cell r="R104">
            <v>99.99</v>
          </cell>
          <cell r="S104">
            <v>99.99</v>
          </cell>
          <cell r="T104">
            <v>99.99</v>
          </cell>
        </row>
        <row r="105">
          <cell r="A105">
            <v>96</v>
          </cell>
          <cell r="B105">
            <v>110.06</v>
          </cell>
          <cell r="C105">
            <v>110</v>
          </cell>
          <cell r="D105">
            <v>999</v>
          </cell>
          <cell r="E105" t="str">
            <v/>
          </cell>
          <cell r="F105">
            <v>110</v>
          </cell>
          <cell r="G105">
            <v>35</v>
          </cell>
          <cell r="H105">
            <v>100</v>
          </cell>
          <cell r="J105">
            <v>60</v>
          </cell>
          <cell r="L105" t="str">
            <v>František HANÁK</v>
          </cell>
          <cell r="M105" t="str">
            <v>Přerov</v>
          </cell>
          <cell r="N105">
            <v>99.99</v>
          </cell>
          <cell r="O105">
            <v>99.99</v>
          </cell>
          <cell r="P105">
            <v>99.99</v>
          </cell>
          <cell r="R105">
            <v>99.99</v>
          </cell>
          <cell r="S105">
            <v>99.99</v>
          </cell>
          <cell r="T105">
            <v>99.99</v>
          </cell>
        </row>
        <row r="106">
          <cell r="A106">
            <v>98</v>
          </cell>
          <cell r="B106">
            <v>110.06699999999999</v>
          </cell>
          <cell r="C106">
            <v>110</v>
          </cell>
          <cell r="D106">
            <v>110</v>
          </cell>
          <cell r="E106">
            <v>46</v>
          </cell>
          <cell r="F106">
            <v>999</v>
          </cell>
          <cell r="G106" t="str">
            <v/>
          </cell>
          <cell r="H106">
            <v>101</v>
          </cell>
          <cell r="J106">
            <v>67</v>
          </cell>
          <cell r="L106" t="str">
            <v>Radek BOCEK</v>
          </cell>
          <cell r="M106" t="str">
            <v>Frýdek-Místek</v>
          </cell>
          <cell r="N106">
            <v>99.99</v>
          </cell>
          <cell r="O106">
            <v>99.99</v>
          </cell>
          <cell r="P106">
            <v>99.99</v>
          </cell>
          <cell r="R106">
            <v>99.99</v>
          </cell>
          <cell r="S106">
            <v>99.99</v>
          </cell>
          <cell r="T106">
            <v>99.99</v>
          </cell>
        </row>
        <row r="107">
          <cell r="A107">
            <v>99</v>
          </cell>
          <cell r="B107">
            <v>110.07</v>
          </cell>
          <cell r="C107">
            <v>110</v>
          </cell>
          <cell r="D107">
            <v>110</v>
          </cell>
          <cell r="E107">
            <v>46</v>
          </cell>
          <cell r="F107">
            <v>999</v>
          </cell>
          <cell r="G107" t="str">
            <v/>
          </cell>
          <cell r="H107">
            <v>102</v>
          </cell>
          <cell r="J107">
            <v>70</v>
          </cell>
          <cell r="L107" t="str">
            <v>Jiří HRČEK</v>
          </cell>
          <cell r="M107" t="str">
            <v>Frýdek-Místek</v>
          </cell>
          <cell r="N107">
            <v>99.99</v>
          </cell>
          <cell r="O107">
            <v>99.99</v>
          </cell>
          <cell r="P107">
            <v>99.99</v>
          </cell>
          <cell r="R107">
            <v>99.99</v>
          </cell>
          <cell r="S107">
            <v>99.99</v>
          </cell>
          <cell r="T107">
            <v>99.99</v>
          </cell>
        </row>
        <row r="108">
          <cell r="A108">
            <v>100</v>
          </cell>
          <cell r="B108">
            <v>110.071</v>
          </cell>
          <cell r="C108">
            <v>110</v>
          </cell>
          <cell r="D108">
            <v>999</v>
          </cell>
          <cell r="E108" t="str">
            <v/>
          </cell>
          <cell r="F108">
            <v>110</v>
          </cell>
          <cell r="G108">
            <v>35</v>
          </cell>
          <cell r="H108">
            <v>103</v>
          </cell>
          <cell r="J108">
            <v>71</v>
          </cell>
          <cell r="L108" t="str">
            <v>Robert JURÁK</v>
          </cell>
          <cell r="M108" t="str">
            <v>Prostějov</v>
          </cell>
          <cell r="N108">
            <v>99.99</v>
          </cell>
          <cell r="O108">
            <v>99.99</v>
          </cell>
          <cell r="P108">
            <v>99.99</v>
          </cell>
          <cell r="R108">
            <v>99.99</v>
          </cell>
          <cell r="S108">
            <v>99.99</v>
          </cell>
          <cell r="T108">
            <v>99.99</v>
          </cell>
        </row>
        <row r="109">
          <cell r="A109">
            <v>101</v>
          </cell>
          <cell r="B109">
            <v>110.078</v>
          </cell>
          <cell r="C109">
            <v>110</v>
          </cell>
          <cell r="D109">
            <v>999</v>
          </cell>
          <cell r="E109" t="str">
            <v/>
          </cell>
          <cell r="F109">
            <v>110</v>
          </cell>
          <cell r="G109">
            <v>35</v>
          </cell>
          <cell r="H109">
            <v>104</v>
          </cell>
          <cell r="J109">
            <v>78</v>
          </cell>
          <cell r="L109" t="str">
            <v>Radim LUKÁŠ</v>
          </cell>
          <cell r="M109" t="str">
            <v>Prostějov</v>
          </cell>
          <cell r="N109">
            <v>99.99</v>
          </cell>
          <cell r="O109">
            <v>99.99</v>
          </cell>
          <cell r="P109">
            <v>99.99</v>
          </cell>
          <cell r="R109">
            <v>99.99</v>
          </cell>
          <cell r="S109">
            <v>99.99</v>
          </cell>
          <cell r="T109">
            <v>99.99</v>
          </cell>
        </row>
        <row r="110">
          <cell r="A110">
            <v>102</v>
          </cell>
          <cell r="B110">
            <v>110.08199999999999</v>
          </cell>
          <cell r="C110">
            <v>110</v>
          </cell>
          <cell r="D110">
            <v>110</v>
          </cell>
          <cell r="E110">
            <v>46</v>
          </cell>
          <cell r="F110">
            <v>999</v>
          </cell>
          <cell r="G110" t="str">
            <v/>
          </cell>
          <cell r="H110">
            <v>105</v>
          </cell>
          <cell r="J110">
            <v>82</v>
          </cell>
          <cell r="L110" t="str">
            <v>neobsazen</v>
          </cell>
          <cell r="M110" t="str">
            <v>Bruntál</v>
          </cell>
          <cell r="N110">
            <v>99.99</v>
          </cell>
          <cell r="O110">
            <v>99.99</v>
          </cell>
          <cell r="P110">
            <v>99.99</v>
          </cell>
          <cell r="R110">
            <v>99.99</v>
          </cell>
          <cell r="S110">
            <v>99.99</v>
          </cell>
          <cell r="T110">
            <v>99.99</v>
          </cell>
        </row>
        <row r="111">
          <cell r="A111">
            <v>103</v>
          </cell>
          <cell r="B111">
            <v>110.08799999999999</v>
          </cell>
          <cell r="C111">
            <v>110</v>
          </cell>
          <cell r="D111">
            <v>110</v>
          </cell>
          <cell r="E111">
            <v>46</v>
          </cell>
          <cell r="F111">
            <v>999</v>
          </cell>
          <cell r="G111" t="str">
            <v/>
          </cell>
          <cell r="H111">
            <v>106</v>
          </cell>
          <cell r="J111">
            <v>88</v>
          </cell>
          <cell r="L111" t="str">
            <v>Pavel VITÁSEK</v>
          </cell>
          <cell r="M111" t="str">
            <v>Bruntál</v>
          </cell>
          <cell r="N111">
            <v>99.99</v>
          </cell>
          <cell r="O111">
            <v>99.99</v>
          </cell>
          <cell r="P111">
            <v>99.99</v>
          </cell>
          <cell r="R111">
            <v>99.99</v>
          </cell>
          <cell r="S111">
            <v>99.99</v>
          </cell>
          <cell r="T111">
            <v>99.99</v>
          </cell>
        </row>
        <row r="112">
          <cell r="A112">
            <v>104</v>
          </cell>
          <cell r="B112">
            <v>110.09099999999999</v>
          </cell>
          <cell r="C112">
            <v>110</v>
          </cell>
          <cell r="D112">
            <v>999</v>
          </cell>
          <cell r="E112" t="str">
            <v/>
          </cell>
          <cell r="F112">
            <v>110</v>
          </cell>
          <cell r="G112">
            <v>35</v>
          </cell>
          <cell r="H112">
            <v>107</v>
          </cell>
          <cell r="J112">
            <v>91</v>
          </cell>
          <cell r="L112" t="str">
            <v>Aleš JURČÁK</v>
          </cell>
          <cell r="M112" t="str">
            <v>Jeseník</v>
          </cell>
          <cell r="N112">
            <v>99.99</v>
          </cell>
          <cell r="O112">
            <v>99.99</v>
          </cell>
          <cell r="P112">
            <v>99.99</v>
          </cell>
          <cell r="R112">
            <v>99.99</v>
          </cell>
          <cell r="S112">
            <v>99.99</v>
          </cell>
          <cell r="T112">
            <v>99.99</v>
          </cell>
        </row>
        <row r="113">
          <cell r="A113">
            <v>107</v>
          </cell>
          <cell r="B113">
            <v>110.1</v>
          </cell>
          <cell r="C113">
            <v>110</v>
          </cell>
          <cell r="D113">
            <v>999</v>
          </cell>
          <cell r="E113" t="str">
            <v/>
          </cell>
          <cell r="F113">
            <v>110</v>
          </cell>
          <cell r="G113">
            <v>35</v>
          </cell>
          <cell r="H113">
            <v>108</v>
          </cell>
          <cell r="J113">
            <v>100</v>
          </cell>
          <cell r="L113" t="str">
            <v xml:space="preserve">neobsazen </v>
          </cell>
          <cell r="M113" t="str">
            <v>Jeseník</v>
          </cell>
          <cell r="N113">
            <v>99.99</v>
          </cell>
          <cell r="O113">
            <v>99.99</v>
          </cell>
          <cell r="P113">
            <v>99.99</v>
          </cell>
          <cell r="R113">
            <v>99.99</v>
          </cell>
          <cell r="S113">
            <v>99.99</v>
          </cell>
          <cell r="T113">
            <v>99.99</v>
          </cell>
        </row>
        <row r="114">
          <cell r="A114">
            <v>108</v>
          </cell>
          <cell r="B114">
            <v>110.10299999999999</v>
          </cell>
          <cell r="C114">
            <v>110</v>
          </cell>
          <cell r="D114">
            <v>110</v>
          </cell>
          <cell r="E114">
            <v>46</v>
          </cell>
          <cell r="F114">
            <v>999</v>
          </cell>
          <cell r="G114" t="str">
            <v/>
          </cell>
          <cell r="H114">
            <v>109</v>
          </cell>
          <cell r="J114">
            <v>103</v>
          </cell>
          <cell r="L114" t="str">
            <v>Josef DORČÁK</v>
          </cell>
          <cell r="M114" t="str">
            <v>Nový Jičín</v>
          </cell>
          <cell r="N114">
            <v>99.99</v>
          </cell>
          <cell r="O114">
            <v>99.99</v>
          </cell>
          <cell r="P114">
            <v>99.99</v>
          </cell>
          <cell r="R114">
            <v>99.99</v>
          </cell>
          <cell r="S114">
            <v>99.99</v>
          </cell>
          <cell r="T114">
            <v>99.99</v>
          </cell>
        </row>
        <row r="115">
          <cell r="A115">
            <v>110</v>
          </cell>
          <cell r="B115">
            <v>110.108</v>
          </cell>
          <cell r="C115">
            <v>110</v>
          </cell>
          <cell r="D115">
            <v>110</v>
          </cell>
          <cell r="E115">
            <v>46</v>
          </cell>
          <cell r="F115">
            <v>999</v>
          </cell>
          <cell r="G115" t="str">
            <v/>
          </cell>
          <cell r="H115">
            <v>110</v>
          </cell>
          <cell r="J115">
            <v>108</v>
          </cell>
          <cell r="L115" t="str">
            <v>Petr FIURÁŠEK</v>
          </cell>
          <cell r="M115" t="str">
            <v>Nový Jičín</v>
          </cell>
          <cell r="N115">
            <v>99.99</v>
          </cell>
          <cell r="O115">
            <v>99.99</v>
          </cell>
          <cell r="P115">
            <v>99.99</v>
          </cell>
          <cell r="R115">
            <v>99.99</v>
          </cell>
          <cell r="S115">
            <v>99.99</v>
          </cell>
          <cell r="T115">
            <v>99.99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A6">
            <v>1</v>
          </cell>
          <cell r="B6">
            <v>1.0009999999999999</v>
          </cell>
          <cell r="C6">
            <v>1</v>
          </cell>
          <cell r="D6">
            <v>1</v>
          </cell>
          <cell r="E6">
            <v>1</v>
          </cell>
          <cell r="F6">
            <v>999</v>
          </cell>
          <cell r="G6" t="str">
            <v/>
          </cell>
          <cell r="H6">
            <v>1</v>
          </cell>
          <cell r="I6" t="str">
            <v>Kamil BEZRUČ</v>
          </cell>
          <cell r="J6" t="str">
            <v>Ostrava</v>
          </cell>
          <cell r="K6">
            <v>17.22</v>
          </cell>
          <cell r="L6">
            <v>13.74</v>
          </cell>
          <cell r="M6">
            <v>30.96</v>
          </cell>
        </row>
        <row r="7">
          <cell r="A7">
            <v>65</v>
          </cell>
          <cell r="B7">
            <v>110.002</v>
          </cell>
          <cell r="C7">
            <v>110</v>
          </cell>
          <cell r="D7">
            <v>110</v>
          </cell>
          <cell r="E7">
            <v>39</v>
          </cell>
          <cell r="F7">
            <v>999</v>
          </cell>
          <cell r="G7" t="str">
            <v/>
          </cell>
          <cell r="H7">
            <v>2</v>
          </cell>
          <cell r="I7" t="str">
            <v>Jan VYVIAL</v>
          </cell>
          <cell r="J7" t="str">
            <v>Ostrava</v>
          </cell>
          <cell r="K7">
            <v>99.99</v>
          </cell>
          <cell r="L7">
            <v>99.99</v>
          </cell>
          <cell r="M7">
            <v>99.99</v>
          </cell>
        </row>
        <row r="8">
          <cell r="A8">
            <v>14</v>
          </cell>
          <cell r="B8">
            <v>14.003</v>
          </cell>
          <cell r="C8">
            <v>14</v>
          </cell>
          <cell r="D8">
            <v>14</v>
          </cell>
          <cell r="E8">
            <v>11</v>
          </cell>
          <cell r="F8">
            <v>999</v>
          </cell>
          <cell r="G8" t="str">
            <v/>
          </cell>
          <cell r="H8">
            <v>3</v>
          </cell>
          <cell r="I8" t="str">
            <v>Adam HRBÁČ</v>
          </cell>
          <cell r="J8" t="str">
            <v>Ostrava</v>
          </cell>
          <cell r="K8">
            <v>17.48</v>
          </cell>
          <cell r="L8">
            <v>18.59</v>
          </cell>
          <cell r="M8">
            <v>36.07</v>
          </cell>
        </row>
        <row r="9">
          <cell r="A9">
            <v>4</v>
          </cell>
          <cell r="B9">
            <v>4.0039999999999996</v>
          </cell>
          <cell r="C9">
            <v>4</v>
          </cell>
          <cell r="D9">
            <v>4</v>
          </cell>
          <cell r="E9">
            <v>4</v>
          </cell>
          <cell r="F9">
            <v>999</v>
          </cell>
          <cell r="G9" t="str">
            <v/>
          </cell>
          <cell r="H9">
            <v>4</v>
          </cell>
          <cell r="I9" t="str">
            <v>František KUNOVSKÝ</v>
          </cell>
          <cell r="J9" t="str">
            <v>Ostrava</v>
          </cell>
          <cell r="K9">
            <v>15.82</v>
          </cell>
          <cell r="L9">
            <v>16.43</v>
          </cell>
          <cell r="M9">
            <v>32.25</v>
          </cell>
        </row>
        <row r="10">
          <cell r="A10">
            <v>5</v>
          </cell>
          <cell r="B10">
            <v>5.0049999999999999</v>
          </cell>
          <cell r="C10">
            <v>5</v>
          </cell>
          <cell r="D10">
            <v>5</v>
          </cell>
          <cell r="E10">
            <v>5</v>
          </cell>
          <cell r="F10">
            <v>999</v>
          </cell>
          <cell r="G10" t="str">
            <v/>
          </cell>
          <cell r="H10">
            <v>5</v>
          </cell>
          <cell r="I10" t="str">
            <v>Jakub ARVAI</v>
          </cell>
          <cell r="J10" t="str">
            <v>Ostrava</v>
          </cell>
          <cell r="K10">
            <v>16.86</v>
          </cell>
          <cell r="L10">
            <v>15.86</v>
          </cell>
          <cell r="M10">
            <v>32.72</v>
          </cell>
        </row>
        <row r="11">
          <cell r="A11">
            <v>9</v>
          </cell>
          <cell r="B11">
            <v>9.0060000000000002</v>
          </cell>
          <cell r="C11">
            <v>9</v>
          </cell>
          <cell r="D11">
            <v>9</v>
          </cell>
          <cell r="E11">
            <v>8</v>
          </cell>
          <cell r="F11">
            <v>999</v>
          </cell>
          <cell r="G11" t="str">
            <v/>
          </cell>
          <cell r="H11">
            <v>6</v>
          </cell>
          <cell r="I11" t="str">
            <v>Libor MROZOWSKI</v>
          </cell>
          <cell r="J11" t="str">
            <v>Ostrava</v>
          </cell>
          <cell r="K11">
            <v>17.850000000000001</v>
          </cell>
          <cell r="L11">
            <v>15.94</v>
          </cell>
          <cell r="M11">
            <v>33.79</v>
          </cell>
        </row>
        <row r="12">
          <cell r="A12">
            <v>2</v>
          </cell>
          <cell r="B12">
            <v>2.0070000000000001</v>
          </cell>
          <cell r="C12">
            <v>2</v>
          </cell>
          <cell r="D12">
            <v>2</v>
          </cell>
          <cell r="E12">
            <v>2</v>
          </cell>
          <cell r="F12">
            <v>999</v>
          </cell>
          <cell r="G12" t="str">
            <v/>
          </cell>
          <cell r="H12">
            <v>7</v>
          </cell>
          <cell r="I12" t="str">
            <v>Pavel KRPEC</v>
          </cell>
          <cell r="J12" t="str">
            <v>Ostrava</v>
          </cell>
          <cell r="K12">
            <v>16.100000000000001</v>
          </cell>
          <cell r="L12">
            <v>15.14</v>
          </cell>
          <cell r="M12">
            <v>31.240000000000002</v>
          </cell>
        </row>
        <row r="13">
          <cell r="A13">
            <v>66</v>
          </cell>
          <cell r="B13">
            <v>110.008</v>
          </cell>
          <cell r="C13">
            <v>110</v>
          </cell>
          <cell r="D13">
            <v>110</v>
          </cell>
          <cell r="E13">
            <v>39</v>
          </cell>
          <cell r="F13">
            <v>999</v>
          </cell>
          <cell r="G13" t="str">
            <v/>
          </cell>
          <cell r="H13">
            <v>8</v>
          </cell>
          <cell r="I13" t="str">
            <v>Karel RYL</v>
          </cell>
          <cell r="J13" t="str">
            <v>Ostrava</v>
          </cell>
          <cell r="K13">
            <v>99.99</v>
          </cell>
          <cell r="L13">
            <v>13.68</v>
          </cell>
          <cell r="M13">
            <v>99.99</v>
          </cell>
        </row>
        <row r="14">
          <cell r="A14">
            <v>67</v>
          </cell>
          <cell r="B14">
            <v>110.009</v>
          </cell>
          <cell r="C14">
            <v>110</v>
          </cell>
          <cell r="D14">
            <v>110</v>
          </cell>
          <cell r="E14">
            <v>39</v>
          </cell>
          <cell r="F14">
            <v>999</v>
          </cell>
          <cell r="G14" t="str">
            <v/>
          </cell>
          <cell r="H14">
            <v>9</v>
          </cell>
          <cell r="I14" t="str">
            <v>Tomáš MONSPORT</v>
          </cell>
          <cell r="J14" t="str">
            <v>Ostrava</v>
          </cell>
          <cell r="K14">
            <v>19.66</v>
          </cell>
          <cell r="L14">
            <v>99.99</v>
          </cell>
          <cell r="M14">
            <v>99.99</v>
          </cell>
        </row>
        <row r="15">
          <cell r="A15">
            <v>68</v>
          </cell>
          <cell r="B15">
            <v>110.01</v>
          </cell>
          <cell r="C15">
            <v>110</v>
          </cell>
          <cell r="D15">
            <v>110</v>
          </cell>
          <cell r="E15">
            <v>39</v>
          </cell>
          <cell r="F15">
            <v>999</v>
          </cell>
          <cell r="G15" t="str">
            <v/>
          </cell>
          <cell r="H15">
            <v>10</v>
          </cell>
          <cell r="I15" t="str">
            <v>Milan ONDERKA</v>
          </cell>
          <cell r="J15" t="str">
            <v>Ostrava</v>
          </cell>
          <cell r="K15">
            <v>99.99</v>
          </cell>
          <cell r="L15">
            <v>99.99</v>
          </cell>
          <cell r="M15">
            <v>99.99</v>
          </cell>
        </row>
        <row r="16">
          <cell r="A16">
            <v>69</v>
          </cell>
          <cell r="B16">
            <v>110.011</v>
          </cell>
          <cell r="C16">
            <v>110</v>
          </cell>
          <cell r="D16">
            <v>999</v>
          </cell>
          <cell r="E16" t="str">
            <v/>
          </cell>
          <cell r="F16">
            <v>110</v>
          </cell>
          <cell r="G16">
            <v>27</v>
          </cell>
          <cell r="H16">
            <v>11</v>
          </cell>
          <cell r="I16" t="str">
            <v>Jiří TOMÁŠEK</v>
          </cell>
          <cell r="J16" t="str">
            <v>Šumperk</v>
          </cell>
          <cell r="K16">
            <v>99.99</v>
          </cell>
          <cell r="L16">
            <v>21.05</v>
          </cell>
          <cell r="M16">
            <v>99.99</v>
          </cell>
        </row>
        <row r="17">
          <cell r="A17">
            <v>21</v>
          </cell>
          <cell r="B17">
            <v>21.012</v>
          </cell>
          <cell r="C17">
            <v>21</v>
          </cell>
          <cell r="D17">
            <v>999</v>
          </cell>
          <cell r="E17" t="str">
            <v/>
          </cell>
          <cell r="F17">
            <v>21</v>
          </cell>
          <cell r="G17">
            <v>7</v>
          </cell>
          <cell r="H17">
            <v>12</v>
          </cell>
          <cell r="I17" t="str">
            <v>Vítězslav RESNER</v>
          </cell>
          <cell r="J17" t="str">
            <v>Šumperk</v>
          </cell>
          <cell r="K17">
            <v>21.24</v>
          </cell>
          <cell r="L17">
            <v>19.760000000000002</v>
          </cell>
          <cell r="M17">
            <v>41</v>
          </cell>
        </row>
        <row r="18">
          <cell r="A18">
            <v>32</v>
          </cell>
          <cell r="B18">
            <v>32.012999999999998</v>
          </cell>
          <cell r="C18">
            <v>32</v>
          </cell>
          <cell r="D18">
            <v>999</v>
          </cell>
          <cell r="E18" t="str">
            <v/>
          </cell>
          <cell r="F18">
            <v>32</v>
          </cell>
          <cell r="G18">
            <v>13</v>
          </cell>
          <cell r="H18">
            <v>13</v>
          </cell>
          <cell r="I18" t="str">
            <v>Petr MATĚJÍČEK</v>
          </cell>
          <cell r="J18" t="str">
            <v>Šumperk</v>
          </cell>
          <cell r="K18">
            <v>22.02</v>
          </cell>
          <cell r="L18">
            <v>23.59</v>
          </cell>
          <cell r="M18">
            <v>45.61</v>
          </cell>
        </row>
        <row r="19">
          <cell r="A19">
            <v>48</v>
          </cell>
          <cell r="B19">
            <v>48.014000000000003</v>
          </cell>
          <cell r="C19">
            <v>48</v>
          </cell>
          <cell r="D19">
            <v>999</v>
          </cell>
          <cell r="E19" t="str">
            <v/>
          </cell>
          <cell r="F19">
            <v>48</v>
          </cell>
          <cell r="G19">
            <v>18</v>
          </cell>
          <cell r="H19">
            <v>14</v>
          </cell>
          <cell r="I19" t="str">
            <v>Jiří FOJTÍK</v>
          </cell>
          <cell r="J19" t="str">
            <v>Šumperk</v>
          </cell>
          <cell r="K19">
            <v>20.6</v>
          </cell>
          <cell r="L19">
            <v>29.06</v>
          </cell>
          <cell r="M19">
            <v>49.66</v>
          </cell>
        </row>
        <row r="20">
          <cell r="A20">
            <v>70</v>
          </cell>
          <cell r="B20">
            <v>110.015</v>
          </cell>
          <cell r="C20">
            <v>110</v>
          </cell>
          <cell r="D20">
            <v>999</v>
          </cell>
          <cell r="E20" t="str">
            <v/>
          </cell>
          <cell r="F20">
            <v>110</v>
          </cell>
          <cell r="G20">
            <v>27</v>
          </cell>
          <cell r="H20">
            <v>15</v>
          </cell>
          <cell r="I20" t="str">
            <v>Michal DRTIL</v>
          </cell>
          <cell r="J20" t="str">
            <v>Šumperk</v>
          </cell>
          <cell r="K20">
            <v>23.52</v>
          </cell>
          <cell r="L20">
            <v>99.99</v>
          </cell>
          <cell r="M20">
            <v>99.99</v>
          </cell>
        </row>
        <row r="21">
          <cell r="A21">
            <v>42</v>
          </cell>
          <cell r="B21">
            <v>42.015999999999998</v>
          </cell>
          <cell r="C21">
            <v>42</v>
          </cell>
          <cell r="D21">
            <v>999</v>
          </cell>
          <cell r="E21" t="str">
            <v/>
          </cell>
          <cell r="F21">
            <v>42</v>
          </cell>
          <cell r="G21">
            <v>17</v>
          </cell>
          <cell r="H21">
            <v>16</v>
          </cell>
          <cell r="I21" t="str">
            <v>Ondra BERAN</v>
          </cell>
          <cell r="J21" t="str">
            <v>Šumperk</v>
          </cell>
          <cell r="K21">
            <v>20.14</v>
          </cell>
          <cell r="L21">
            <v>27.05</v>
          </cell>
          <cell r="M21">
            <v>47.19</v>
          </cell>
        </row>
        <row r="22">
          <cell r="A22">
            <v>41</v>
          </cell>
          <cell r="B22">
            <v>41.017000000000003</v>
          </cell>
          <cell r="C22">
            <v>41</v>
          </cell>
          <cell r="D22">
            <v>999</v>
          </cell>
          <cell r="E22" t="str">
            <v/>
          </cell>
          <cell r="F22">
            <v>41</v>
          </cell>
          <cell r="G22">
            <v>16</v>
          </cell>
          <cell r="H22">
            <v>17</v>
          </cell>
          <cell r="I22" t="str">
            <v>Jaroslav HÝBL</v>
          </cell>
          <cell r="J22" t="str">
            <v>Šumperk</v>
          </cell>
          <cell r="K22">
            <v>20.63</v>
          </cell>
          <cell r="L22">
            <v>26.35</v>
          </cell>
          <cell r="M22">
            <v>46.980000000000004</v>
          </cell>
        </row>
        <row r="23">
          <cell r="A23">
            <v>71</v>
          </cell>
          <cell r="B23">
            <v>110.018</v>
          </cell>
          <cell r="C23">
            <v>110</v>
          </cell>
          <cell r="D23">
            <v>999</v>
          </cell>
          <cell r="E23" t="str">
            <v/>
          </cell>
          <cell r="F23">
            <v>110</v>
          </cell>
          <cell r="G23">
            <v>27</v>
          </cell>
          <cell r="H23">
            <v>18</v>
          </cell>
          <cell r="I23" t="str">
            <v>neobsazen</v>
          </cell>
          <cell r="J23" t="str">
            <v>Šumperk</v>
          </cell>
          <cell r="K23">
            <v>99.99</v>
          </cell>
          <cell r="L23">
            <v>99.99</v>
          </cell>
          <cell r="M23">
            <v>99.99</v>
          </cell>
        </row>
        <row r="24">
          <cell r="A24">
            <v>72</v>
          </cell>
          <cell r="B24">
            <v>110.01900000000001</v>
          </cell>
          <cell r="C24">
            <v>110</v>
          </cell>
          <cell r="D24">
            <v>999</v>
          </cell>
          <cell r="E24" t="str">
            <v/>
          </cell>
          <cell r="F24">
            <v>110</v>
          </cell>
          <cell r="G24">
            <v>27</v>
          </cell>
          <cell r="H24">
            <v>19</v>
          </cell>
          <cell r="I24" t="str">
            <v>Jakub ONDRUCH</v>
          </cell>
          <cell r="J24" t="str">
            <v>Šumperk</v>
          </cell>
          <cell r="K24">
            <v>99.99</v>
          </cell>
          <cell r="L24">
            <v>33.090000000000003</v>
          </cell>
          <cell r="M24">
            <v>99.99</v>
          </cell>
        </row>
        <row r="25">
          <cell r="A25">
            <v>63</v>
          </cell>
          <cell r="B25">
            <v>63.02</v>
          </cell>
          <cell r="C25">
            <v>63</v>
          </cell>
          <cell r="D25">
            <v>999</v>
          </cell>
          <cell r="E25" t="str">
            <v/>
          </cell>
          <cell r="F25">
            <v>63</v>
          </cell>
          <cell r="G25">
            <v>25</v>
          </cell>
          <cell r="H25">
            <v>20</v>
          </cell>
          <cell r="I25" t="str">
            <v>Jiří ŠTÁBL</v>
          </cell>
          <cell r="J25" t="str">
            <v>Šumperk</v>
          </cell>
          <cell r="K25">
            <v>22.64</v>
          </cell>
          <cell r="L25">
            <v>35.24</v>
          </cell>
          <cell r="M25">
            <v>57.88</v>
          </cell>
        </row>
        <row r="26">
          <cell r="A26">
            <v>24</v>
          </cell>
          <cell r="B26">
            <v>24.021000000000001</v>
          </cell>
          <cell r="C26">
            <v>24</v>
          </cell>
          <cell r="D26">
            <v>24</v>
          </cell>
          <cell r="E26">
            <v>15</v>
          </cell>
          <cell r="F26">
            <v>999</v>
          </cell>
          <cell r="G26" t="str">
            <v/>
          </cell>
          <cell r="H26">
            <v>21</v>
          </cell>
          <cell r="I26" t="str">
            <v>Přemysl PTÁŠNÍK</v>
          </cell>
          <cell r="J26" t="str">
            <v>Opava</v>
          </cell>
          <cell r="K26">
            <v>19.14</v>
          </cell>
          <cell r="L26">
            <v>22.6</v>
          </cell>
          <cell r="M26">
            <v>41.74</v>
          </cell>
        </row>
        <row r="27">
          <cell r="A27">
            <v>47</v>
          </cell>
          <cell r="B27">
            <v>47.021999999999998</v>
          </cell>
          <cell r="C27">
            <v>47</v>
          </cell>
          <cell r="D27">
            <v>47</v>
          </cell>
          <cell r="E27">
            <v>30</v>
          </cell>
          <cell r="F27">
            <v>999</v>
          </cell>
          <cell r="G27" t="str">
            <v/>
          </cell>
          <cell r="H27">
            <v>22</v>
          </cell>
          <cell r="I27" t="str">
            <v>Jiří DRÁPAL</v>
          </cell>
          <cell r="J27" t="str">
            <v>Opava</v>
          </cell>
          <cell r="K27">
            <v>22.61</v>
          </cell>
          <cell r="L27">
            <v>26.68</v>
          </cell>
          <cell r="M27">
            <v>49.29</v>
          </cell>
        </row>
        <row r="28">
          <cell r="A28">
            <v>35</v>
          </cell>
          <cell r="B28">
            <v>35.023000000000003</v>
          </cell>
          <cell r="C28">
            <v>35</v>
          </cell>
          <cell r="D28">
            <v>35</v>
          </cell>
          <cell r="E28">
            <v>21</v>
          </cell>
          <cell r="F28">
            <v>999</v>
          </cell>
          <cell r="G28" t="str">
            <v/>
          </cell>
          <cell r="H28">
            <v>23</v>
          </cell>
          <cell r="I28" t="str">
            <v>Aleš MARTINEK</v>
          </cell>
          <cell r="J28" t="str">
            <v>Opava</v>
          </cell>
          <cell r="K28">
            <v>21.04</v>
          </cell>
          <cell r="L28">
            <v>25.06</v>
          </cell>
          <cell r="M28">
            <v>46.099999999999994</v>
          </cell>
        </row>
        <row r="29">
          <cell r="A29">
            <v>73</v>
          </cell>
          <cell r="B29">
            <v>110.024</v>
          </cell>
          <cell r="C29">
            <v>110</v>
          </cell>
          <cell r="D29">
            <v>110</v>
          </cell>
          <cell r="E29">
            <v>39</v>
          </cell>
          <cell r="F29">
            <v>999</v>
          </cell>
          <cell r="G29" t="str">
            <v/>
          </cell>
          <cell r="H29">
            <v>24</v>
          </cell>
          <cell r="I29" t="str">
            <v>Jiří VANĚK</v>
          </cell>
          <cell r="J29" t="str">
            <v>Opava</v>
          </cell>
          <cell r="K29">
            <v>99.99</v>
          </cell>
          <cell r="L29">
            <v>34.32</v>
          </cell>
          <cell r="M29">
            <v>99.99</v>
          </cell>
        </row>
        <row r="30">
          <cell r="A30">
            <v>74</v>
          </cell>
          <cell r="B30">
            <v>110.02500000000001</v>
          </cell>
          <cell r="C30">
            <v>110</v>
          </cell>
          <cell r="D30">
            <v>110</v>
          </cell>
          <cell r="E30">
            <v>39</v>
          </cell>
          <cell r="F30">
            <v>999</v>
          </cell>
          <cell r="G30" t="str">
            <v/>
          </cell>
          <cell r="H30">
            <v>25</v>
          </cell>
          <cell r="I30" t="str">
            <v>Radomír KUBESA</v>
          </cell>
          <cell r="J30" t="str">
            <v>Opava</v>
          </cell>
          <cell r="K30">
            <v>21.05</v>
          </cell>
          <cell r="L30">
            <v>99.99</v>
          </cell>
          <cell r="M30">
            <v>99.99</v>
          </cell>
        </row>
        <row r="31">
          <cell r="A31">
            <v>75</v>
          </cell>
          <cell r="B31">
            <v>110.026</v>
          </cell>
          <cell r="C31">
            <v>110</v>
          </cell>
          <cell r="D31">
            <v>110</v>
          </cell>
          <cell r="E31">
            <v>39</v>
          </cell>
          <cell r="F31">
            <v>999</v>
          </cell>
          <cell r="G31" t="str">
            <v/>
          </cell>
          <cell r="H31">
            <v>26</v>
          </cell>
          <cell r="I31" t="str">
            <v>Robin MALCHÁREK</v>
          </cell>
          <cell r="J31" t="str">
            <v>Opava</v>
          </cell>
          <cell r="K31">
            <v>20.98</v>
          </cell>
          <cell r="L31">
            <v>99.99</v>
          </cell>
          <cell r="M31">
            <v>99.99</v>
          </cell>
        </row>
        <row r="32">
          <cell r="A32">
            <v>36</v>
          </cell>
          <cell r="B32">
            <v>36.027000000000001</v>
          </cell>
          <cell r="C32">
            <v>36</v>
          </cell>
          <cell r="D32">
            <v>36</v>
          </cell>
          <cell r="E32">
            <v>22</v>
          </cell>
          <cell r="F32">
            <v>999</v>
          </cell>
          <cell r="G32" t="str">
            <v/>
          </cell>
          <cell r="H32">
            <v>27</v>
          </cell>
          <cell r="I32" t="str">
            <v>Tomáš DIETRICH</v>
          </cell>
          <cell r="J32" t="str">
            <v>Opava</v>
          </cell>
          <cell r="K32">
            <v>22.21</v>
          </cell>
          <cell r="L32">
            <v>24.09</v>
          </cell>
          <cell r="M32">
            <v>46.3</v>
          </cell>
        </row>
        <row r="33">
          <cell r="A33">
            <v>31</v>
          </cell>
          <cell r="B33">
            <v>31.027999999999999</v>
          </cell>
          <cell r="C33">
            <v>31</v>
          </cell>
          <cell r="D33">
            <v>31</v>
          </cell>
          <cell r="E33">
            <v>19</v>
          </cell>
          <cell r="F33">
            <v>999</v>
          </cell>
          <cell r="G33" t="str">
            <v/>
          </cell>
          <cell r="H33">
            <v>28</v>
          </cell>
          <cell r="I33" t="str">
            <v>Tomáš STOKLASA</v>
          </cell>
          <cell r="J33" t="str">
            <v>Opava</v>
          </cell>
          <cell r="K33">
            <v>21.1</v>
          </cell>
          <cell r="L33">
            <v>23.99</v>
          </cell>
          <cell r="M33">
            <v>45.09</v>
          </cell>
        </row>
        <row r="34">
          <cell r="A34">
            <v>76</v>
          </cell>
          <cell r="B34">
            <v>110.029</v>
          </cell>
          <cell r="C34">
            <v>110</v>
          </cell>
          <cell r="D34">
            <v>110</v>
          </cell>
          <cell r="E34">
            <v>39</v>
          </cell>
          <cell r="F34">
            <v>999</v>
          </cell>
          <cell r="G34" t="str">
            <v/>
          </cell>
          <cell r="H34">
            <v>29</v>
          </cell>
          <cell r="I34" t="str">
            <v>Lukáš GLABASNIA</v>
          </cell>
          <cell r="J34" t="str">
            <v>Opava</v>
          </cell>
          <cell r="K34">
            <v>99.99</v>
          </cell>
          <cell r="L34">
            <v>24.16</v>
          </cell>
          <cell r="M34">
            <v>99.99</v>
          </cell>
        </row>
        <row r="35">
          <cell r="A35">
            <v>29</v>
          </cell>
          <cell r="B35">
            <v>29.03</v>
          </cell>
          <cell r="C35">
            <v>29</v>
          </cell>
          <cell r="D35">
            <v>29</v>
          </cell>
          <cell r="E35">
            <v>18</v>
          </cell>
          <cell r="F35">
            <v>999</v>
          </cell>
          <cell r="G35" t="str">
            <v/>
          </cell>
          <cell r="H35">
            <v>30</v>
          </cell>
          <cell r="I35" t="str">
            <v>Vít PETEREK</v>
          </cell>
          <cell r="J35" t="str">
            <v>Opava</v>
          </cell>
          <cell r="K35">
            <v>19.75</v>
          </cell>
          <cell r="L35">
            <v>25.07</v>
          </cell>
          <cell r="M35">
            <v>44.82</v>
          </cell>
        </row>
        <row r="36">
          <cell r="A36">
            <v>40</v>
          </cell>
          <cell r="B36">
            <v>40.030999999999999</v>
          </cell>
          <cell r="C36">
            <v>40</v>
          </cell>
          <cell r="D36">
            <v>999</v>
          </cell>
          <cell r="E36" t="str">
            <v/>
          </cell>
          <cell r="F36">
            <v>40</v>
          </cell>
          <cell r="G36">
            <v>15</v>
          </cell>
          <cell r="H36">
            <v>31</v>
          </cell>
          <cell r="I36" t="str">
            <v>Miroslav PAZDERA</v>
          </cell>
          <cell r="J36" t="str">
            <v>Olomouc</v>
          </cell>
          <cell r="K36">
            <v>25.45</v>
          </cell>
          <cell r="L36">
            <v>21.23</v>
          </cell>
          <cell r="M36">
            <v>46.68</v>
          </cell>
        </row>
        <row r="37">
          <cell r="A37">
            <v>30</v>
          </cell>
          <cell r="B37">
            <v>30.032</v>
          </cell>
          <cell r="C37">
            <v>30</v>
          </cell>
          <cell r="D37">
            <v>999</v>
          </cell>
          <cell r="E37" t="str">
            <v/>
          </cell>
          <cell r="F37">
            <v>30</v>
          </cell>
          <cell r="G37">
            <v>12</v>
          </cell>
          <cell r="H37">
            <v>32</v>
          </cell>
          <cell r="I37" t="str">
            <v>Tomáš KŘÍŽEK</v>
          </cell>
          <cell r="J37" t="str">
            <v>Olomouc</v>
          </cell>
          <cell r="K37">
            <v>22.78</v>
          </cell>
          <cell r="L37">
            <v>22.27</v>
          </cell>
          <cell r="M37">
            <v>45.05</v>
          </cell>
        </row>
        <row r="38">
          <cell r="A38">
            <v>23</v>
          </cell>
          <cell r="B38">
            <v>23.033000000000001</v>
          </cell>
          <cell r="C38">
            <v>23</v>
          </cell>
          <cell r="D38">
            <v>999</v>
          </cell>
          <cell r="E38" t="str">
            <v/>
          </cell>
          <cell r="F38">
            <v>23</v>
          </cell>
          <cell r="G38">
            <v>9</v>
          </cell>
          <cell r="H38">
            <v>33</v>
          </cell>
          <cell r="I38" t="str">
            <v>Jaroslav NAVRÁTIL</v>
          </cell>
          <cell r="J38" t="str">
            <v>Olomouc</v>
          </cell>
          <cell r="K38">
            <v>19.8</v>
          </cell>
          <cell r="L38">
            <v>21.39</v>
          </cell>
          <cell r="M38">
            <v>41.19</v>
          </cell>
        </row>
        <row r="39">
          <cell r="A39">
            <v>77</v>
          </cell>
          <cell r="B39">
            <v>110.03400000000001</v>
          </cell>
          <cell r="C39">
            <v>110</v>
          </cell>
          <cell r="D39">
            <v>999</v>
          </cell>
          <cell r="E39" t="str">
            <v/>
          </cell>
          <cell r="F39">
            <v>110</v>
          </cell>
          <cell r="G39">
            <v>27</v>
          </cell>
          <cell r="H39">
            <v>34</v>
          </cell>
          <cell r="I39" t="str">
            <v>Pavel POPELKA</v>
          </cell>
          <cell r="J39" t="str">
            <v>Olomouc</v>
          </cell>
          <cell r="K39">
            <v>21.29</v>
          </cell>
          <cell r="L39">
            <v>99.99</v>
          </cell>
          <cell r="M39">
            <v>99.99</v>
          </cell>
        </row>
        <row r="40">
          <cell r="A40">
            <v>78</v>
          </cell>
          <cell r="B40">
            <v>110.035</v>
          </cell>
          <cell r="C40">
            <v>110</v>
          </cell>
          <cell r="D40">
            <v>999</v>
          </cell>
          <cell r="E40" t="str">
            <v/>
          </cell>
          <cell r="F40">
            <v>110</v>
          </cell>
          <cell r="G40">
            <v>27</v>
          </cell>
          <cell r="H40">
            <v>35</v>
          </cell>
          <cell r="I40" t="str">
            <v>Pavel GALETKA</v>
          </cell>
          <cell r="J40" t="str">
            <v>Olomouc</v>
          </cell>
          <cell r="K40">
            <v>99.99</v>
          </cell>
          <cell r="L40">
            <v>99.99</v>
          </cell>
          <cell r="M40">
            <v>99.99</v>
          </cell>
        </row>
        <row r="41">
          <cell r="A41">
            <v>17</v>
          </cell>
          <cell r="B41">
            <v>17.036000000000001</v>
          </cell>
          <cell r="C41">
            <v>17</v>
          </cell>
          <cell r="D41">
            <v>999</v>
          </cell>
          <cell r="E41" t="str">
            <v/>
          </cell>
          <cell r="F41">
            <v>17</v>
          </cell>
          <cell r="G41">
            <v>5</v>
          </cell>
          <cell r="H41">
            <v>36</v>
          </cell>
          <cell r="I41" t="str">
            <v>Jan NESVADBA</v>
          </cell>
          <cell r="J41" t="str">
            <v>Olomouc</v>
          </cell>
          <cell r="K41">
            <v>20.02</v>
          </cell>
          <cell r="L41">
            <v>17.7</v>
          </cell>
          <cell r="M41">
            <v>37.72</v>
          </cell>
        </row>
        <row r="42">
          <cell r="A42">
            <v>22</v>
          </cell>
          <cell r="B42">
            <v>22.036999999999999</v>
          </cell>
          <cell r="C42">
            <v>22</v>
          </cell>
          <cell r="D42">
            <v>999</v>
          </cell>
          <cell r="E42" t="str">
            <v/>
          </cell>
          <cell r="F42">
            <v>22</v>
          </cell>
          <cell r="G42">
            <v>8</v>
          </cell>
          <cell r="H42">
            <v>37</v>
          </cell>
          <cell r="I42" t="str">
            <v>Petr NAVRÁTIL</v>
          </cell>
          <cell r="J42" t="str">
            <v>Olomouc</v>
          </cell>
          <cell r="K42">
            <v>19.579999999999998</v>
          </cell>
          <cell r="L42">
            <v>21.45</v>
          </cell>
          <cell r="M42">
            <v>41.03</v>
          </cell>
        </row>
        <row r="43">
          <cell r="A43">
            <v>79</v>
          </cell>
          <cell r="B43">
            <v>110.038</v>
          </cell>
          <cell r="C43">
            <v>110</v>
          </cell>
          <cell r="D43">
            <v>999</v>
          </cell>
          <cell r="E43" t="str">
            <v/>
          </cell>
          <cell r="F43">
            <v>110</v>
          </cell>
          <cell r="G43">
            <v>27</v>
          </cell>
          <cell r="H43">
            <v>38</v>
          </cell>
          <cell r="I43" t="str">
            <v>Dalibor BLAŽEK</v>
          </cell>
          <cell r="J43" t="str">
            <v>Olomouc</v>
          </cell>
          <cell r="K43">
            <v>99.99</v>
          </cell>
          <cell r="L43">
            <v>18.04</v>
          </cell>
          <cell r="M43">
            <v>99.99</v>
          </cell>
        </row>
        <row r="44">
          <cell r="A44">
            <v>80</v>
          </cell>
          <cell r="B44">
            <v>110.039</v>
          </cell>
          <cell r="C44">
            <v>110</v>
          </cell>
          <cell r="D44">
            <v>999</v>
          </cell>
          <cell r="E44" t="str">
            <v/>
          </cell>
          <cell r="F44">
            <v>110</v>
          </cell>
          <cell r="G44">
            <v>27</v>
          </cell>
          <cell r="H44">
            <v>39</v>
          </cell>
          <cell r="I44" t="str">
            <v>Zdeněk ČURDA</v>
          </cell>
          <cell r="J44" t="str">
            <v>Olomouc</v>
          </cell>
          <cell r="K44">
            <v>99.99</v>
          </cell>
          <cell r="L44">
            <v>99.99</v>
          </cell>
          <cell r="M44">
            <v>99.99</v>
          </cell>
        </row>
        <row r="45">
          <cell r="A45">
            <v>81</v>
          </cell>
          <cell r="B45">
            <v>110.04</v>
          </cell>
          <cell r="C45">
            <v>110</v>
          </cell>
          <cell r="D45">
            <v>999</v>
          </cell>
          <cell r="E45" t="str">
            <v/>
          </cell>
          <cell r="F45">
            <v>110</v>
          </cell>
          <cell r="G45">
            <v>27</v>
          </cell>
          <cell r="H45">
            <v>40</v>
          </cell>
          <cell r="I45" t="str">
            <v>neobsazen</v>
          </cell>
          <cell r="J45" t="str">
            <v>Olomouc</v>
          </cell>
          <cell r="K45">
            <v>99.99</v>
          </cell>
          <cell r="L45">
            <v>99.99</v>
          </cell>
          <cell r="M45">
            <v>99.99</v>
          </cell>
        </row>
        <row r="46">
          <cell r="A46">
            <v>82</v>
          </cell>
          <cell r="B46">
            <v>110.041</v>
          </cell>
          <cell r="C46">
            <v>110</v>
          </cell>
          <cell r="D46">
            <v>110</v>
          </cell>
          <cell r="E46">
            <v>39</v>
          </cell>
          <cell r="F46">
            <v>999</v>
          </cell>
          <cell r="G46" t="str">
            <v/>
          </cell>
          <cell r="H46">
            <v>41</v>
          </cell>
          <cell r="I46" t="str">
            <v>Jan GRYGAR</v>
          </cell>
          <cell r="J46" t="str">
            <v>Karviná</v>
          </cell>
          <cell r="K46">
            <v>99.99</v>
          </cell>
          <cell r="L46">
            <v>16.64</v>
          </cell>
          <cell r="M46">
            <v>99.99</v>
          </cell>
        </row>
        <row r="47">
          <cell r="A47">
            <v>83</v>
          </cell>
          <cell r="B47">
            <v>110.042</v>
          </cell>
          <cell r="C47">
            <v>110</v>
          </cell>
          <cell r="D47">
            <v>110</v>
          </cell>
          <cell r="E47">
            <v>39</v>
          </cell>
          <cell r="F47">
            <v>999</v>
          </cell>
          <cell r="G47" t="str">
            <v/>
          </cell>
          <cell r="H47">
            <v>42</v>
          </cell>
          <cell r="I47" t="str">
            <v>Petr LANGER</v>
          </cell>
          <cell r="J47" t="str">
            <v>Karviná</v>
          </cell>
          <cell r="K47">
            <v>17.45</v>
          </cell>
          <cell r="L47">
            <v>99.99</v>
          </cell>
          <cell r="M47">
            <v>99.99</v>
          </cell>
        </row>
        <row r="48">
          <cell r="A48">
            <v>12</v>
          </cell>
          <cell r="B48">
            <v>12.042999999999999</v>
          </cell>
          <cell r="C48">
            <v>12</v>
          </cell>
          <cell r="D48">
            <v>12</v>
          </cell>
          <cell r="E48">
            <v>10</v>
          </cell>
          <cell r="F48">
            <v>999</v>
          </cell>
          <cell r="G48" t="str">
            <v/>
          </cell>
          <cell r="H48">
            <v>43</v>
          </cell>
          <cell r="I48" t="str">
            <v>Jakub GRYČ</v>
          </cell>
          <cell r="J48" t="str">
            <v>Karviná</v>
          </cell>
          <cell r="K48">
            <v>19.12</v>
          </cell>
          <cell r="L48">
            <v>15.8</v>
          </cell>
          <cell r="M48">
            <v>34.92</v>
          </cell>
        </row>
        <row r="49">
          <cell r="A49">
            <v>6</v>
          </cell>
          <cell r="B49">
            <v>6.0439999999999996</v>
          </cell>
          <cell r="C49">
            <v>6</v>
          </cell>
          <cell r="D49">
            <v>6</v>
          </cell>
          <cell r="E49">
            <v>6</v>
          </cell>
          <cell r="F49">
            <v>999</v>
          </cell>
          <cell r="G49" t="str">
            <v/>
          </cell>
          <cell r="H49">
            <v>44</v>
          </cell>
          <cell r="I49" t="str">
            <v>Šimon KUDRNA</v>
          </cell>
          <cell r="J49" t="str">
            <v>Karviná</v>
          </cell>
          <cell r="K49">
            <v>17.11</v>
          </cell>
          <cell r="L49">
            <v>16.309999999999999</v>
          </cell>
          <cell r="M49">
            <v>33.42</v>
          </cell>
        </row>
        <row r="50">
          <cell r="A50">
            <v>10</v>
          </cell>
          <cell r="B50">
            <v>9.0449999999999999</v>
          </cell>
          <cell r="C50">
            <v>9</v>
          </cell>
          <cell r="D50">
            <v>9</v>
          </cell>
          <cell r="E50">
            <v>8</v>
          </cell>
          <cell r="F50">
            <v>999</v>
          </cell>
          <cell r="G50" t="str">
            <v/>
          </cell>
          <cell r="H50">
            <v>45</v>
          </cell>
          <cell r="I50" t="str">
            <v>Martin GRYČ</v>
          </cell>
          <cell r="J50" t="str">
            <v>Karviná</v>
          </cell>
          <cell r="K50">
            <v>17.98</v>
          </cell>
          <cell r="L50">
            <v>15.81</v>
          </cell>
          <cell r="M50">
            <v>33.79</v>
          </cell>
        </row>
        <row r="51">
          <cell r="A51">
            <v>7</v>
          </cell>
          <cell r="B51">
            <v>7.0460000000000003</v>
          </cell>
          <cell r="C51">
            <v>7</v>
          </cell>
          <cell r="D51">
            <v>7</v>
          </cell>
          <cell r="E51">
            <v>7</v>
          </cell>
          <cell r="F51">
            <v>999</v>
          </cell>
          <cell r="G51" t="str">
            <v/>
          </cell>
          <cell r="H51">
            <v>46</v>
          </cell>
          <cell r="I51" t="str">
            <v>Tomáš DROBISZ</v>
          </cell>
          <cell r="J51" t="str">
            <v>Karviná</v>
          </cell>
          <cell r="K51">
            <v>16.829999999999998</v>
          </cell>
          <cell r="L51">
            <v>16.690000000000001</v>
          </cell>
          <cell r="M51">
            <v>33.519999999999996</v>
          </cell>
        </row>
        <row r="52">
          <cell r="A52">
            <v>84</v>
          </cell>
          <cell r="B52">
            <v>110.047</v>
          </cell>
          <cell r="C52">
            <v>110</v>
          </cell>
          <cell r="D52">
            <v>110</v>
          </cell>
          <cell r="E52">
            <v>39</v>
          </cell>
          <cell r="F52">
            <v>999</v>
          </cell>
          <cell r="G52" t="str">
            <v/>
          </cell>
          <cell r="H52">
            <v>47</v>
          </cell>
          <cell r="I52" t="str">
            <v>Aleš MASNÝ</v>
          </cell>
          <cell r="J52" t="str">
            <v>Karviná</v>
          </cell>
          <cell r="K52">
            <v>17.66</v>
          </cell>
          <cell r="L52">
            <v>99.99</v>
          </cell>
          <cell r="M52">
            <v>99.99</v>
          </cell>
        </row>
        <row r="53">
          <cell r="A53">
            <v>3</v>
          </cell>
          <cell r="B53">
            <v>3.048</v>
          </cell>
          <cell r="C53">
            <v>3</v>
          </cell>
          <cell r="D53">
            <v>3</v>
          </cell>
          <cell r="E53">
            <v>3</v>
          </cell>
          <cell r="F53">
            <v>999</v>
          </cell>
          <cell r="G53" t="str">
            <v/>
          </cell>
          <cell r="H53">
            <v>48</v>
          </cell>
          <cell r="I53" t="str">
            <v>Jiří MOTYKA</v>
          </cell>
          <cell r="J53" t="str">
            <v>Karviná</v>
          </cell>
          <cell r="K53">
            <v>17.09</v>
          </cell>
          <cell r="L53">
            <v>15.13</v>
          </cell>
          <cell r="M53">
            <v>32.22</v>
          </cell>
        </row>
        <row r="54">
          <cell r="A54">
            <v>15</v>
          </cell>
          <cell r="B54">
            <v>15.048999999999999</v>
          </cell>
          <cell r="C54">
            <v>15</v>
          </cell>
          <cell r="D54">
            <v>15</v>
          </cell>
          <cell r="E54">
            <v>12</v>
          </cell>
          <cell r="F54">
            <v>999</v>
          </cell>
          <cell r="G54" t="str">
            <v/>
          </cell>
          <cell r="H54">
            <v>49</v>
          </cell>
          <cell r="I54" t="str">
            <v>Marcel DAL</v>
          </cell>
          <cell r="J54" t="str">
            <v>Karviná</v>
          </cell>
          <cell r="K54">
            <v>19.739999999999998</v>
          </cell>
          <cell r="L54">
            <v>16.579999999999998</v>
          </cell>
          <cell r="M54">
            <v>36.319999999999993</v>
          </cell>
        </row>
        <row r="55">
          <cell r="A55">
            <v>85</v>
          </cell>
          <cell r="B55">
            <v>110.05</v>
          </cell>
          <cell r="C55">
            <v>110</v>
          </cell>
          <cell r="D55">
            <v>110</v>
          </cell>
          <cell r="E55">
            <v>39</v>
          </cell>
          <cell r="F55">
            <v>999</v>
          </cell>
          <cell r="G55" t="str">
            <v/>
          </cell>
          <cell r="H55">
            <v>50</v>
          </cell>
          <cell r="I55" t="str">
            <v>David SIKORA</v>
          </cell>
          <cell r="J55" t="str">
            <v>Karviná</v>
          </cell>
          <cell r="K55">
            <v>99.99</v>
          </cell>
          <cell r="L55">
            <v>18.91</v>
          </cell>
          <cell r="M55">
            <v>99.99</v>
          </cell>
        </row>
        <row r="56">
          <cell r="A56">
            <v>34</v>
          </cell>
          <cell r="B56">
            <v>34.051000000000002</v>
          </cell>
          <cell r="C56">
            <v>34</v>
          </cell>
          <cell r="D56">
            <v>999</v>
          </cell>
          <cell r="E56" t="str">
            <v/>
          </cell>
          <cell r="F56">
            <v>34</v>
          </cell>
          <cell r="G56">
            <v>14</v>
          </cell>
          <cell r="H56">
            <v>51</v>
          </cell>
          <cell r="I56" t="str">
            <v>Ondřej PLESNÍK</v>
          </cell>
          <cell r="J56" t="str">
            <v>Přerov</v>
          </cell>
          <cell r="K56">
            <v>19.5</v>
          </cell>
          <cell r="L56">
            <v>26.6</v>
          </cell>
          <cell r="M56">
            <v>46.1</v>
          </cell>
        </row>
        <row r="57">
          <cell r="A57">
            <v>86</v>
          </cell>
          <cell r="B57">
            <v>110.05200000000001</v>
          </cell>
          <cell r="C57">
            <v>110</v>
          </cell>
          <cell r="D57">
            <v>999</v>
          </cell>
          <cell r="E57" t="str">
            <v/>
          </cell>
          <cell r="F57">
            <v>110</v>
          </cell>
          <cell r="G57">
            <v>27</v>
          </cell>
          <cell r="H57">
            <v>52</v>
          </cell>
          <cell r="I57" t="str">
            <v>Martin POPP</v>
          </cell>
          <cell r="J57" t="str">
            <v>Přerov</v>
          </cell>
          <cell r="K57">
            <v>19.41</v>
          </cell>
          <cell r="L57">
            <v>99.99</v>
          </cell>
          <cell r="M57">
            <v>99.99</v>
          </cell>
        </row>
        <row r="58">
          <cell r="A58">
            <v>87</v>
          </cell>
          <cell r="B58">
            <v>110.053</v>
          </cell>
          <cell r="C58">
            <v>110</v>
          </cell>
          <cell r="D58">
            <v>999</v>
          </cell>
          <cell r="E58" t="str">
            <v/>
          </cell>
          <cell r="F58">
            <v>110</v>
          </cell>
          <cell r="G58">
            <v>27</v>
          </cell>
          <cell r="H58">
            <v>53</v>
          </cell>
          <cell r="I58" t="str">
            <v>Jakub STREMPEK</v>
          </cell>
          <cell r="J58" t="str">
            <v>Přerov</v>
          </cell>
          <cell r="K58">
            <v>19.399999999999999</v>
          </cell>
          <cell r="L58">
            <v>99.99</v>
          </cell>
          <cell r="M58">
            <v>99.99</v>
          </cell>
        </row>
        <row r="59">
          <cell r="A59">
            <v>19</v>
          </cell>
          <cell r="B59">
            <v>19.053999999999998</v>
          </cell>
          <cell r="C59">
            <v>19</v>
          </cell>
          <cell r="D59">
            <v>999</v>
          </cell>
          <cell r="E59" t="str">
            <v/>
          </cell>
          <cell r="F59">
            <v>19</v>
          </cell>
          <cell r="G59">
            <v>6</v>
          </cell>
          <cell r="H59">
            <v>54</v>
          </cell>
          <cell r="I59" t="str">
            <v>Pavel BERNHAUER</v>
          </cell>
          <cell r="J59" t="str">
            <v>Přerov</v>
          </cell>
          <cell r="K59">
            <v>19.829999999999998</v>
          </cell>
          <cell r="L59">
            <v>20.32</v>
          </cell>
          <cell r="M59">
            <v>40.15</v>
          </cell>
        </row>
        <row r="60">
          <cell r="A60">
            <v>13</v>
          </cell>
          <cell r="B60">
            <v>13.055</v>
          </cell>
          <cell r="C60">
            <v>13</v>
          </cell>
          <cell r="D60">
            <v>999</v>
          </cell>
          <cell r="E60" t="str">
            <v/>
          </cell>
          <cell r="F60">
            <v>13</v>
          </cell>
          <cell r="G60">
            <v>3</v>
          </cell>
          <cell r="H60">
            <v>55</v>
          </cell>
          <cell r="I60" t="str">
            <v>Jan KLIMECKÝ</v>
          </cell>
          <cell r="J60" t="str">
            <v>Přerov</v>
          </cell>
          <cell r="K60">
            <v>18.350000000000001</v>
          </cell>
          <cell r="L60">
            <v>17.5</v>
          </cell>
          <cell r="M60">
            <v>35.85</v>
          </cell>
        </row>
        <row r="61">
          <cell r="A61">
            <v>88</v>
          </cell>
          <cell r="B61">
            <v>110.056</v>
          </cell>
          <cell r="C61">
            <v>110</v>
          </cell>
          <cell r="D61">
            <v>999</v>
          </cell>
          <cell r="E61" t="str">
            <v/>
          </cell>
          <cell r="F61">
            <v>110</v>
          </cell>
          <cell r="G61">
            <v>27</v>
          </cell>
          <cell r="H61">
            <v>56</v>
          </cell>
          <cell r="I61" t="str">
            <v>Josef BUCHTA</v>
          </cell>
          <cell r="J61" t="str">
            <v>Přerov</v>
          </cell>
          <cell r="K61">
            <v>99.99</v>
          </cell>
          <cell r="L61">
            <v>19.3</v>
          </cell>
          <cell r="M61">
            <v>99.99</v>
          </cell>
        </row>
        <row r="62">
          <cell r="A62">
            <v>8</v>
          </cell>
          <cell r="B62">
            <v>8.0570000000000004</v>
          </cell>
          <cell r="C62">
            <v>8</v>
          </cell>
          <cell r="D62">
            <v>999</v>
          </cell>
          <cell r="E62" t="str">
            <v/>
          </cell>
          <cell r="F62">
            <v>8</v>
          </cell>
          <cell r="G62">
            <v>1</v>
          </cell>
          <cell r="H62">
            <v>57</v>
          </cell>
          <cell r="I62" t="str">
            <v>Václav BLAŽEK</v>
          </cell>
          <cell r="J62" t="str">
            <v>Přerov</v>
          </cell>
          <cell r="K62">
            <v>16.940000000000001</v>
          </cell>
          <cell r="L62">
            <v>16.600000000000001</v>
          </cell>
          <cell r="M62">
            <v>33.540000000000006</v>
          </cell>
        </row>
        <row r="63">
          <cell r="A63">
            <v>89</v>
          </cell>
          <cell r="B63">
            <v>110.05800000000001</v>
          </cell>
          <cell r="C63">
            <v>110</v>
          </cell>
          <cell r="D63">
            <v>999</v>
          </cell>
          <cell r="E63" t="str">
            <v/>
          </cell>
          <cell r="F63">
            <v>110</v>
          </cell>
          <cell r="G63">
            <v>27</v>
          </cell>
          <cell r="H63">
            <v>58</v>
          </cell>
          <cell r="I63" t="str">
            <v>Petr MIRVALD</v>
          </cell>
          <cell r="J63" t="str">
            <v>Přerov</v>
          </cell>
          <cell r="K63">
            <v>99.99</v>
          </cell>
          <cell r="L63">
            <v>19.82</v>
          </cell>
          <cell r="M63">
            <v>99.99</v>
          </cell>
        </row>
        <row r="64">
          <cell r="A64">
            <v>16</v>
          </cell>
          <cell r="B64">
            <v>16.059000000000001</v>
          </cell>
          <cell r="C64">
            <v>16</v>
          </cell>
          <cell r="D64">
            <v>999</v>
          </cell>
          <cell r="E64" t="str">
            <v/>
          </cell>
          <cell r="F64">
            <v>16</v>
          </cell>
          <cell r="G64">
            <v>4</v>
          </cell>
          <cell r="H64">
            <v>59</v>
          </cell>
          <cell r="I64" t="str">
            <v>Ladislav PATRMAN</v>
          </cell>
          <cell r="J64" t="str">
            <v>Přerov</v>
          </cell>
          <cell r="K64">
            <v>19.579999999999998</v>
          </cell>
          <cell r="L64">
            <v>17.25</v>
          </cell>
          <cell r="M64">
            <v>36.83</v>
          </cell>
        </row>
        <row r="65">
          <cell r="A65">
            <v>90</v>
          </cell>
          <cell r="B65">
            <v>110.06</v>
          </cell>
          <cell r="C65">
            <v>110</v>
          </cell>
          <cell r="D65">
            <v>999</v>
          </cell>
          <cell r="E65" t="str">
            <v/>
          </cell>
          <cell r="F65">
            <v>110</v>
          </cell>
          <cell r="G65">
            <v>27</v>
          </cell>
          <cell r="H65">
            <v>60</v>
          </cell>
          <cell r="I65" t="str">
            <v>František HANÁK</v>
          </cell>
          <cell r="J65" t="str">
            <v>Přerov</v>
          </cell>
          <cell r="K65">
            <v>99.99</v>
          </cell>
          <cell r="L65">
            <v>18.670000000000002</v>
          </cell>
          <cell r="M65">
            <v>99.99</v>
          </cell>
        </row>
        <row r="66">
          <cell r="A66">
            <v>37</v>
          </cell>
          <cell r="B66">
            <v>37.061</v>
          </cell>
          <cell r="C66">
            <v>37</v>
          </cell>
          <cell r="D66">
            <v>37</v>
          </cell>
          <cell r="E66">
            <v>23</v>
          </cell>
          <cell r="F66">
            <v>999</v>
          </cell>
          <cell r="G66" t="str">
            <v/>
          </cell>
          <cell r="H66">
            <v>61</v>
          </cell>
          <cell r="I66" t="str">
            <v>Pavel VONDRÁČEK</v>
          </cell>
          <cell r="J66" t="str">
            <v>Frýdek-Místek</v>
          </cell>
          <cell r="K66">
            <v>21.21</v>
          </cell>
          <cell r="L66">
            <v>25.23</v>
          </cell>
          <cell r="M66">
            <v>46.44</v>
          </cell>
        </row>
        <row r="67">
          <cell r="A67">
            <v>38</v>
          </cell>
          <cell r="B67">
            <v>38.061999999999998</v>
          </cell>
          <cell r="C67">
            <v>38</v>
          </cell>
          <cell r="D67">
            <v>38</v>
          </cell>
          <cell r="E67">
            <v>24</v>
          </cell>
          <cell r="F67">
            <v>999</v>
          </cell>
          <cell r="G67" t="str">
            <v/>
          </cell>
          <cell r="H67">
            <v>62</v>
          </cell>
          <cell r="I67" t="str">
            <v>Petr URBIŠ</v>
          </cell>
          <cell r="J67" t="str">
            <v>Frýdek-Místek</v>
          </cell>
          <cell r="K67">
            <v>22.22</v>
          </cell>
          <cell r="L67">
            <v>24.43</v>
          </cell>
          <cell r="M67">
            <v>46.65</v>
          </cell>
        </row>
        <row r="68">
          <cell r="A68">
            <v>91</v>
          </cell>
          <cell r="B68">
            <v>110.063</v>
          </cell>
          <cell r="C68">
            <v>110</v>
          </cell>
          <cell r="D68">
            <v>110</v>
          </cell>
          <cell r="E68">
            <v>39</v>
          </cell>
          <cell r="F68">
            <v>999</v>
          </cell>
          <cell r="G68" t="str">
            <v/>
          </cell>
          <cell r="H68">
            <v>63</v>
          </cell>
          <cell r="I68" t="str">
            <v>David SEJKORA</v>
          </cell>
          <cell r="J68" t="str">
            <v>Frýdek-Místek</v>
          </cell>
          <cell r="K68">
            <v>99.99</v>
          </cell>
          <cell r="L68">
            <v>18.739999999999998</v>
          </cell>
          <cell r="M68">
            <v>99.99</v>
          </cell>
        </row>
        <row r="69">
          <cell r="A69">
            <v>18</v>
          </cell>
          <cell r="B69">
            <v>18.064</v>
          </cell>
          <cell r="C69">
            <v>18</v>
          </cell>
          <cell r="D69">
            <v>18</v>
          </cell>
          <cell r="E69">
            <v>13</v>
          </cell>
          <cell r="F69">
            <v>999</v>
          </cell>
          <cell r="G69" t="str">
            <v/>
          </cell>
          <cell r="H69">
            <v>64</v>
          </cell>
          <cell r="I69" t="str">
            <v>Martin POLÁŠEK</v>
          </cell>
          <cell r="J69" t="str">
            <v>Frýdek-Místek</v>
          </cell>
          <cell r="K69">
            <v>20.36</v>
          </cell>
          <cell r="L69">
            <v>18.84</v>
          </cell>
          <cell r="M69">
            <v>39.200000000000003</v>
          </cell>
        </row>
        <row r="70">
          <cell r="A70">
            <v>25</v>
          </cell>
          <cell r="B70">
            <v>25.065000000000001</v>
          </cell>
          <cell r="C70">
            <v>25</v>
          </cell>
          <cell r="D70">
            <v>25</v>
          </cell>
          <cell r="E70">
            <v>16</v>
          </cell>
          <cell r="F70">
            <v>999</v>
          </cell>
          <cell r="G70" t="str">
            <v/>
          </cell>
          <cell r="H70">
            <v>65</v>
          </cell>
          <cell r="I70" t="str">
            <v>Marek FUCIMAN</v>
          </cell>
          <cell r="J70" t="str">
            <v>Frýdek-Místek</v>
          </cell>
          <cell r="K70">
            <v>20.43</v>
          </cell>
          <cell r="L70">
            <v>21.84</v>
          </cell>
          <cell r="M70">
            <v>42.269999999999996</v>
          </cell>
        </row>
        <row r="71">
          <cell r="A71">
            <v>44</v>
          </cell>
          <cell r="B71">
            <v>44.066000000000003</v>
          </cell>
          <cell r="C71">
            <v>44</v>
          </cell>
          <cell r="D71">
            <v>44</v>
          </cell>
          <cell r="E71">
            <v>27</v>
          </cell>
          <cell r="F71">
            <v>999</v>
          </cell>
          <cell r="G71" t="str">
            <v/>
          </cell>
          <cell r="H71">
            <v>66</v>
          </cell>
          <cell r="I71" t="str">
            <v>Patrik KAROL</v>
          </cell>
          <cell r="J71" t="str">
            <v>Frýdek-Místek</v>
          </cell>
          <cell r="K71">
            <v>25.25</v>
          </cell>
          <cell r="L71">
            <v>22.69</v>
          </cell>
          <cell r="M71">
            <v>47.94</v>
          </cell>
        </row>
        <row r="72">
          <cell r="A72">
            <v>92</v>
          </cell>
          <cell r="B72">
            <v>110.06699999999999</v>
          </cell>
          <cell r="C72">
            <v>110</v>
          </cell>
          <cell r="D72">
            <v>110</v>
          </cell>
          <cell r="E72">
            <v>39</v>
          </cell>
          <cell r="F72">
            <v>999</v>
          </cell>
          <cell r="G72" t="str">
            <v/>
          </cell>
          <cell r="H72">
            <v>67</v>
          </cell>
          <cell r="I72" t="str">
            <v>Radek BOCEK</v>
          </cell>
          <cell r="J72" t="str">
            <v>Frýdek-Místek</v>
          </cell>
          <cell r="K72">
            <v>99.99</v>
          </cell>
          <cell r="L72">
            <v>99.99</v>
          </cell>
          <cell r="M72">
            <v>99.99</v>
          </cell>
        </row>
        <row r="73">
          <cell r="A73">
            <v>62</v>
          </cell>
          <cell r="B73">
            <v>62.067999999999998</v>
          </cell>
          <cell r="C73">
            <v>62</v>
          </cell>
          <cell r="D73">
            <v>62</v>
          </cell>
          <cell r="E73">
            <v>38</v>
          </cell>
          <cell r="F73">
            <v>999</v>
          </cell>
          <cell r="G73" t="str">
            <v/>
          </cell>
          <cell r="H73">
            <v>68</v>
          </cell>
          <cell r="I73" t="str">
            <v>David KRHOVJAK</v>
          </cell>
          <cell r="J73" t="str">
            <v>Frýdek-Místek</v>
          </cell>
          <cell r="K73">
            <v>23.17</v>
          </cell>
          <cell r="L73">
            <v>34.35</v>
          </cell>
          <cell r="M73">
            <v>57.52</v>
          </cell>
        </row>
        <row r="74">
          <cell r="A74">
            <v>43</v>
          </cell>
          <cell r="B74">
            <v>43.069000000000003</v>
          </cell>
          <cell r="C74">
            <v>43</v>
          </cell>
          <cell r="D74">
            <v>43</v>
          </cell>
          <cell r="E74">
            <v>26</v>
          </cell>
          <cell r="F74">
            <v>999</v>
          </cell>
          <cell r="G74" t="str">
            <v/>
          </cell>
          <cell r="H74">
            <v>69</v>
          </cell>
          <cell r="I74" t="str">
            <v>Tomáš POSPĚCH</v>
          </cell>
          <cell r="J74" t="str">
            <v>Frýdek-Místek</v>
          </cell>
          <cell r="K74">
            <v>19.91</v>
          </cell>
          <cell r="L74">
            <v>27.64</v>
          </cell>
          <cell r="M74">
            <v>47.55</v>
          </cell>
        </row>
        <row r="75">
          <cell r="A75">
            <v>93</v>
          </cell>
          <cell r="B75">
            <v>110.07</v>
          </cell>
          <cell r="C75">
            <v>110</v>
          </cell>
          <cell r="D75">
            <v>110</v>
          </cell>
          <cell r="E75">
            <v>39</v>
          </cell>
          <cell r="F75">
            <v>999</v>
          </cell>
          <cell r="G75" t="str">
            <v/>
          </cell>
          <cell r="H75">
            <v>70</v>
          </cell>
          <cell r="I75" t="str">
            <v>Jiří HRČEK</v>
          </cell>
          <cell r="J75" t="str">
            <v>Frýdek-Místek</v>
          </cell>
          <cell r="K75">
            <v>99.99</v>
          </cell>
          <cell r="L75">
            <v>99.99</v>
          </cell>
          <cell r="M75">
            <v>99.99</v>
          </cell>
        </row>
        <row r="76">
          <cell r="A76">
            <v>94</v>
          </cell>
          <cell r="B76">
            <v>110.071</v>
          </cell>
          <cell r="C76">
            <v>110</v>
          </cell>
          <cell r="D76">
            <v>999</v>
          </cell>
          <cell r="E76" t="str">
            <v/>
          </cell>
          <cell r="F76">
            <v>110</v>
          </cell>
          <cell r="G76">
            <v>27</v>
          </cell>
          <cell r="H76">
            <v>71</v>
          </cell>
          <cell r="I76" t="str">
            <v>Robert JURÁK</v>
          </cell>
          <cell r="J76" t="str">
            <v>Prostějov</v>
          </cell>
          <cell r="K76">
            <v>99.99</v>
          </cell>
          <cell r="L76">
            <v>47.6</v>
          </cell>
          <cell r="M76">
            <v>99.99</v>
          </cell>
        </row>
        <row r="77">
          <cell r="A77">
            <v>54</v>
          </cell>
          <cell r="B77">
            <v>54.072000000000003</v>
          </cell>
          <cell r="C77">
            <v>54</v>
          </cell>
          <cell r="D77">
            <v>999</v>
          </cell>
          <cell r="E77" t="str">
            <v/>
          </cell>
          <cell r="F77">
            <v>54</v>
          </cell>
          <cell r="G77">
            <v>21</v>
          </cell>
          <cell r="H77">
            <v>72</v>
          </cell>
          <cell r="I77" t="str">
            <v>Vojtěch ŽÁK</v>
          </cell>
          <cell r="J77" t="str">
            <v>Prostějov</v>
          </cell>
          <cell r="K77">
            <v>21.55</v>
          </cell>
          <cell r="L77">
            <v>29.15</v>
          </cell>
          <cell r="M77">
            <v>50.7</v>
          </cell>
        </row>
        <row r="78">
          <cell r="A78">
            <v>52</v>
          </cell>
          <cell r="B78">
            <v>52.073</v>
          </cell>
          <cell r="C78">
            <v>52</v>
          </cell>
          <cell r="D78">
            <v>999</v>
          </cell>
          <cell r="E78" t="str">
            <v/>
          </cell>
          <cell r="F78">
            <v>52</v>
          </cell>
          <cell r="G78">
            <v>19</v>
          </cell>
          <cell r="H78">
            <v>73</v>
          </cell>
          <cell r="I78" t="str">
            <v>Martin GRULICH</v>
          </cell>
          <cell r="J78" t="str">
            <v>Prostějov</v>
          </cell>
          <cell r="K78">
            <v>20.37</v>
          </cell>
          <cell r="L78">
            <v>29.54</v>
          </cell>
          <cell r="M78">
            <v>49.91</v>
          </cell>
        </row>
        <row r="79">
          <cell r="A79">
            <v>26</v>
          </cell>
          <cell r="B79">
            <v>26.074000000000002</v>
          </cell>
          <cell r="C79">
            <v>26</v>
          </cell>
          <cell r="D79">
            <v>999</v>
          </cell>
          <cell r="E79" t="str">
            <v/>
          </cell>
          <cell r="F79">
            <v>26</v>
          </cell>
          <cell r="G79">
            <v>10</v>
          </cell>
          <cell r="H79">
            <v>74</v>
          </cell>
          <cell r="I79" t="str">
            <v>Jakub NEDOMA</v>
          </cell>
          <cell r="J79" t="str">
            <v>Prostějov</v>
          </cell>
          <cell r="K79">
            <v>20.47</v>
          </cell>
          <cell r="L79">
            <v>22.11</v>
          </cell>
          <cell r="M79">
            <v>42.58</v>
          </cell>
        </row>
        <row r="80">
          <cell r="A80">
            <v>11</v>
          </cell>
          <cell r="B80">
            <v>11.074999999999999</v>
          </cell>
          <cell r="C80">
            <v>11</v>
          </cell>
          <cell r="D80">
            <v>999</v>
          </cell>
          <cell r="E80" t="str">
            <v/>
          </cell>
          <cell r="F80">
            <v>11</v>
          </cell>
          <cell r="G80">
            <v>2</v>
          </cell>
          <cell r="H80">
            <v>75</v>
          </cell>
          <cell r="I80" t="str">
            <v>Jan ŠINDELKA</v>
          </cell>
          <cell r="J80" t="str">
            <v>Prostějov</v>
          </cell>
          <cell r="K80">
            <v>18.34</v>
          </cell>
          <cell r="L80">
            <v>16.12</v>
          </cell>
          <cell r="M80">
            <v>34.46</v>
          </cell>
        </row>
        <row r="81">
          <cell r="A81">
            <v>27</v>
          </cell>
          <cell r="B81">
            <v>27.076000000000001</v>
          </cell>
          <cell r="C81">
            <v>27</v>
          </cell>
          <cell r="D81">
            <v>999</v>
          </cell>
          <cell r="E81" t="str">
            <v/>
          </cell>
          <cell r="F81">
            <v>27</v>
          </cell>
          <cell r="G81">
            <v>11</v>
          </cell>
          <cell r="H81">
            <v>76</v>
          </cell>
          <cell r="I81" t="str">
            <v>Tomáš KOUTNÝ</v>
          </cell>
          <cell r="J81" t="str">
            <v>Prostějov</v>
          </cell>
          <cell r="K81">
            <v>19.29</v>
          </cell>
          <cell r="L81">
            <v>24.81</v>
          </cell>
          <cell r="M81">
            <v>44.099999999999994</v>
          </cell>
        </row>
        <row r="82">
          <cell r="A82">
            <v>60</v>
          </cell>
          <cell r="B82">
            <v>60.076999999999998</v>
          </cell>
          <cell r="C82">
            <v>60</v>
          </cell>
          <cell r="D82">
            <v>999</v>
          </cell>
          <cell r="E82" t="str">
            <v/>
          </cell>
          <cell r="F82">
            <v>60</v>
          </cell>
          <cell r="G82">
            <v>24</v>
          </cell>
          <cell r="H82">
            <v>77</v>
          </cell>
          <cell r="I82" t="str">
            <v>Jakub DOLEČEK</v>
          </cell>
          <cell r="J82" t="str">
            <v>Prostějov</v>
          </cell>
          <cell r="K82">
            <v>25.56</v>
          </cell>
          <cell r="L82">
            <v>29.61</v>
          </cell>
          <cell r="M82">
            <v>55.17</v>
          </cell>
        </row>
        <row r="83">
          <cell r="A83">
            <v>95</v>
          </cell>
          <cell r="B83">
            <v>110.078</v>
          </cell>
          <cell r="C83">
            <v>110</v>
          </cell>
          <cell r="D83">
            <v>999</v>
          </cell>
          <cell r="E83" t="str">
            <v/>
          </cell>
          <cell r="F83">
            <v>110</v>
          </cell>
          <cell r="G83">
            <v>27</v>
          </cell>
          <cell r="H83">
            <v>78</v>
          </cell>
          <cell r="I83" t="str">
            <v>Radim LUKÁŠ</v>
          </cell>
          <cell r="J83" t="str">
            <v>Prostějov</v>
          </cell>
          <cell r="K83">
            <v>99.99</v>
          </cell>
          <cell r="L83">
            <v>99.99</v>
          </cell>
          <cell r="M83">
            <v>99.99</v>
          </cell>
        </row>
        <row r="84">
          <cell r="A84">
            <v>53</v>
          </cell>
          <cell r="B84">
            <v>53.079000000000001</v>
          </cell>
          <cell r="C84">
            <v>53</v>
          </cell>
          <cell r="D84">
            <v>999</v>
          </cell>
          <cell r="E84" t="str">
            <v/>
          </cell>
          <cell r="F84">
            <v>53</v>
          </cell>
          <cell r="G84">
            <v>20</v>
          </cell>
          <cell r="H84">
            <v>79</v>
          </cell>
          <cell r="I84" t="str">
            <v>David OCHMAN</v>
          </cell>
          <cell r="J84" t="str">
            <v>Prostějov</v>
          </cell>
          <cell r="K84">
            <v>21.09</v>
          </cell>
          <cell r="L84">
            <v>29.05</v>
          </cell>
          <cell r="M84">
            <v>50.14</v>
          </cell>
        </row>
        <row r="85">
          <cell r="A85">
            <v>96</v>
          </cell>
          <cell r="B85">
            <v>110.08</v>
          </cell>
          <cell r="C85">
            <v>110</v>
          </cell>
          <cell r="D85">
            <v>999</v>
          </cell>
          <cell r="E85" t="str">
            <v/>
          </cell>
          <cell r="F85">
            <v>110</v>
          </cell>
          <cell r="G85">
            <v>27</v>
          </cell>
          <cell r="H85">
            <v>80</v>
          </cell>
          <cell r="I85" t="str">
            <v>Lukáš HAVELKA</v>
          </cell>
          <cell r="J85" t="str">
            <v>Prostějov</v>
          </cell>
          <cell r="K85">
            <v>25.07</v>
          </cell>
          <cell r="L85">
            <v>99.99</v>
          </cell>
          <cell r="M85">
            <v>99.99</v>
          </cell>
        </row>
        <row r="86">
          <cell r="A86">
            <v>20</v>
          </cell>
          <cell r="B86">
            <v>20.081</v>
          </cell>
          <cell r="C86">
            <v>20</v>
          </cell>
          <cell r="D86">
            <v>20</v>
          </cell>
          <cell r="E86">
            <v>14</v>
          </cell>
          <cell r="F86">
            <v>999</v>
          </cell>
          <cell r="G86" t="str">
            <v/>
          </cell>
          <cell r="H86">
            <v>81</v>
          </cell>
          <cell r="I86" t="str">
            <v>Petr BOXAN</v>
          </cell>
          <cell r="J86" t="str">
            <v>Bruntál</v>
          </cell>
          <cell r="K86">
            <v>20.43</v>
          </cell>
          <cell r="L86">
            <v>20.14</v>
          </cell>
          <cell r="M86">
            <v>40.57</v>
          </cell>
        </row>
        <row r="87">
          <cell r="A87">
            <v>97</v>
          </cell>
          <cell r="B87">
            <v>110.08199999999999</v>
          </cell>
          <cell r="C87">
            <v>110</v>
          </cell>
          <cell r="D87">
            <v>110</v>
          </cell>
          <cell r="E87">
            <v>39</v>
          </cell>
          <cell r="F87">
            <v>999</v>
          </cell>
          <cell r="G87" t="str">
            <v/>
          </cell>
          <cell r="H87">
            <v>82</v>
          </cell>
          <cell r="I87" t="str">
            <v>neobsazen</v>
          </cell>
          <cell r="J87" t="str">
            <v>Bruntál</v>
          </cell>
          <cell r="K87">
            <v>99.99</v>
          </cell>
          <cell r="L87">
            <v>99.99</v>
          </cell>
          <cell r="M87">
            <v>99.99</v>
          </cell>
        </row>
        <row r="88">
          <cell r="A88">
            <v>98</v>
          </cell>
          <cell r="B88">
            <v>110.083</v>
          </cell>
          <cell r="C88">
            <v>110</v>
          </cell>
          <cell r="D88">
            <v>110</v>
          </cell>
          <cell r="E88">
            <v>39</v>
          </cell>
          <cell r="F88">
            <v>999</v>
          </cell>
          <cell r="G88" t="str">
            <v/>
          </cell>
          <cell r="H88">
            <v>83</v>
          </cell>
          <cell r="I88" t="str">
            <v>Roman ŠIMEK</v>
          </cell>
          <cell r="J88" t="str">
            <v>Bruntál</v>
          </cell>
          <cell r="K88">
            <v>22.53</v>
          </cell>
          <cell r="L88">
            <v>99.99</v>
          </cell>
          <cell r="M88">
            <v>99.99</v>
          </cell>
        </row>
        <row r="89">
          <cell r="A89">
            <v>50</v>
          </cell>
          <cell r="B89">
            <v>50.084000000000003</v>
          </cell>
          <cell r="C89">
            <v>50</v>
          </cell>
          <cell r="D89">
            <v>50</v>
          </cell>
          <cell r="E89">
            <v>32</v>
          </cell>
          <cell r="F89">
            <v>999</v>
          </cell>
          <cell r="G89" t="str">
            <v/>
          </cell>
          <cell r="H89">
            <v>84</v>
          </cell>
          <cell r="I89" t="str">
            <v>Ondřej KUBALA</v>
          </cell>
          <cell r="J89" t="str">
            <v>Bruntál</v>
          </cell>
          <cell r="K89">
            <v>18.3</v>
          </cell>
          <cell r="L89">
            <v>31.55</v>
          </cell>
          <cell r="M89">
            <v>49.85</v>
          </cell>
        </row>
        <row r="90">
          <cell r="A90">
            <v>61</v>
          </cell>
          <cell r="B90">
            <v>61.085000000000001</v>
          </cell>
          <cell r="C90">
            <v>61</v>
          </cell>
          <cell r="D90">
            <v>61</v>
          </cell>
          <cell r="E90">
            <v>37</v>
          </cell>
          <cell r="F90">
            <v>999</v>
          </cell>
          <cell r="G90" t="str">
            <v/>
          </cell>
          <cell r="H90">
            <v>85</v>
          </cell>
          <cell r="I90" t="str">
            <v>Václav VLÁSEK</v>
          </cell>
          <cell r="J90" t="str">
            <v>Bruntál</v>
          </cell>
          <cell r="K90">
            <v>21.54</v>
          </cell>
          <cell r="L90">
            <v>34.53</v>
          </cell>
          <cell r="M90">
            <v>56.07</v>
          </cell>
        </row>
        <row r="91">
          <cell r="A91">
            <v>45</v>
          </cell>
          <cell r="B91">
            <v>45.085999999999999</v>
          </cell>
          <cell r="C91">
            <v>45</v>
          </cell>
          <cell r="D91">
            <v>45</v>
          </cell>
          <cell r="E91">
            <v>28</v>
          </cell>
          <cell r="F91">
            <v>999</v>
          </cell>
          <cell r="G91" t="str">
            <v/>
          </cell>
          <cell r="H91">
            <v>86</v>
          </cell>
          <cell r="I91" t="str">
            <v>Radim HANULÍK</v>
          </cell>
          <cell r="J91" t="str">
            <v>Bruntál</v>
          </cell>
          <cell r="K91">
            <v>17.82</v>
          </cell>
          <cell r="L91">
            <v>30.76</v>
          </cell>
          <cell r="M91">
            <v>48.58</v>
          </cell>
        </row>
        <row r="92">
          <cell r="A92">
            <v>57</v>
          </cell>
          <cell r="B92">
            <v>57.087000000000003</v>
          </cell>
          <cell r="C92">
            <v>57</v>
          </cell>
          <cell r="D92">
            <v>57</v>
          </cell>
          <cell r="E92">
            <v>35</v>
          </cell>
          <cell r="F92">
            <v>999</v>
          </cell>
          <cell r="G92" t="str">
            <v/>
          </cell>
          <cell r="H92">
            <v>87</v>
          </cell>
          <cell r="I92" t="str">
            <v>Jan MICHL-BERNARD</v>
          </cell>
          <cell r="J92" t="str">
            <v>Bruntál</v>
          </cell>
          <cell r="K92">
            <v>22.79</v>
          </cell>
          <cell r="L92">
            <v>30.77</v>
          </cell>
          <cell r="M92">
            <v>53.56</v>
          </cell>
        </row>
        <row r="93">
          <cell r="A93">
            <v>99</v>
          </cell>
          <cell r="B93">
            <v>110.08799999999999</v>
          </cell>
          <cell r="C93">
            <v>110</v>
          </cell>
          <cell r="D93">
            <v>110</v>
          </cell>
          <cell r="E93">
            <v>39</v>
          </cell>
          <cell r="F93">
            <v>999</v>
          </cell>
          <cell r="G93" t="str">
            <v/>
          </cell>
          <cell r="H93">
            <v>88</v>
          </cell>
          <cell r="I93" t="str">
            <v>Pavel VITÁSEK</v>
          </cell>
          <cell r="J93" t="str">
            <v>Bruntál</v>
          </cell>
          <cell r="K93">
            <v>99.99</v>
          </cell>
          <cell r="L93">
            <v>53.23</v>
          </cell>
          <cell r="M93">
            <v>99.99</v>
          </cell>
        </row>
        <row r="94">
          <cell r="A94">
            <v>59</v>
          </cell>
          <cell r="B94">
            <v>59.088999999999999</v>
          </cell>
          <cell r="C94">
            <v>59</v>
          </cell>
          <cell r="D94">
            <v>59</v>
          </cell>
          <cell r="E94">
            <v>36</v>
          </cell>
          <cell r="F94">
            <v>999</v>
          </cell>
          <cell r="G94" t="str">
            <v/>
          </cell>
          <cell r="H94">
            <v>89</v>
          </cell>
          <cell r="I94" t="str">
            <v>Ondřej CHALUPA</v>
          </cell>
          <cell r="J94" t="str">
            <v>Bruntál</v>
          </cell>
          <cell r="K94">
            <v>21.81</v>
          </cell>
          <cell r="L94">
            <v>32.950000000000003</v>
          </cell>
          <cell r="M94">
            <v>54.760000000000005</v>
          </cell>
        </row>
        <row r="95">
          <cell r="A95">
            <v>28</v>
          </cell>
          <cell r="B95">
            <v>28.09</v>
          </cell>
          <cell r="C95">
            <v>28</v>
          </cell>
          <cell r="D95">
            <v>28</v>
          </cell>
          <cell r="E95">
            <v>17</v>
          </cell>
          <cell r="F95">
            <v>999</v>
          </cell>
          <cell r="G95" t="str">
            <v/>
          </cell>
          <cell r="H95">
            <v>90</v>
          </cell>
          <cell r="I95" t="str">
            <v>Tomáš BOXAN</v>
          </cell>
          <cell r="J95" t="str">
            <v>Bruntál</v>
          </cell>
          <cell r="K95">
            <v>23.37</v>
          </cell>
          <cell r="L95">
            <v>21.2</v>
          </cell>
          <cell r="M95">
            <v>44.57</v>
          </cell>
        </row>
        <row r="96">
          <cell r="A96">
            <v>100</v>
          </cell>
          <cell r="B96">
            <v>110.09099999999999</v>
          </cell>
          <cell r="C96">
            <v>110</v>
          </cell>
          <cell r="D96">
            <v>999</v>
          </cell>
          <cell r="E96" t="str">
            <v/>
          </cell>
          <cell r="F96">
            <v>110</v>
          </cell>
          <cell r="G96">
            <v>27</v>
          </cell>
          <cell r="H96">
            <v>91</v>
          </cell>
          <cell r="I96" t="str">
            <v>Aleš JURČÁK</v>
          </cell>
          <cell r="J96" t="str">
            <v>Jeseník</v>
          </cell>
          <cell r="K96">
            <v>99.99</v>
          </cell>
          <cell r="L96">
            <v>35.270000000000003</v>
          </cell>
          <cell r="M96">
            <v>99.99</v>
          </cell>
        </row>
        <row r="97">
          <cell r="A97">
            <v>55</v>
          </cell>
          <cell r="B97">
            <v>55.091999999999999</v>
          </cell>
          <cell r="C97">
            <v>55</v>
          </cell>
          <cell r="D97">
            <v>999</v>
          </cell>
          <cell r="E97" t="str">
            <v/>
          </cell>
          <cell r="F97">
            <v>55</v>
          </cell>
          <cell r="G97">
            <v>22</v>
          </cell>
          <cell r="H97">
            <v>92</v>
          </cell>
          <cell r="I97" t="str">
            <v>Pavel ŠŤASTNÝ</v>
          </cell>
          <cell r="J97" t="str">
            <v>Jeseník</v>
          </cell>
          <cell r="K97">
            <v>22.61</v>
          </cell>
          <cell r="L97">
            <v>28.41</v>
          </cell>
          <cell r="M97">
            <v>51.019999999999996</v>
          </cell>
        </row>
        <row r="98">
          <cell r="A98">
            <v>101</v>
          </cell>
          <cell r="B98">
            <v>110.093</v>
          </cell>
          <cell r="C98">
            <v>110</v>
          </cell>
          <cell r="D98">
            <v>999</v>
          </cell>
          <cell r="E98" t="str">
            <v/>
          </cell>
          <cell r="F98">
            <v>110</v>
          </cell>
          <cell r="G98">
            <v>27</v>
          </cell>
          <cell r="H98">
            <v>93</v>
          </cell>
          <cell r="I98" t="str">
            <v>Jan NAJVÁREK</v>
          </cell>
          <cell r="J98" t="str">
            <v>Jeseník</v>
          </cell>
          <cell r="K98">
            <v>23.85</v>
          </cell>
          <cell r="L98">
            <v>99.99</v>
          </cell>
          <cell r="M98">
            <v>99.99</v>
          </cell>
        </row>
        <row r="99">
          <cell r="A99">
            <v>58</v>
          </cell>
          <cell r="B99">
            <v>58.094000000000001</v>
          </cell>
          <cell r="C99">
            <v>58</v>
          </cell>
          <cell r="D99">
            <v>999</v>
          </cell>
          <cell r="E99" t="str">
            <v/>
          </cell>
          <cell r="F99">
            <v>58</v>
          </cell>
          <cell r="G99">
            <v>23</v>
          </cell>
          <cell r="H99">
            <v>94</v>
          </cell>
          <cell r="I99" t="str">
            <v>Michal KUŽÍLEK</v>
          </cell>
          <cell r="J99" t="str">
            <v>Jeseník</v>
          </cell>
          <cell r="K99">
            <v>24.26</v>
          </cell>
          <cell r="L99">
            <v>30.28</v>
          </cell>
          <cell r="M99">
            <v>54.540000000000006</v>
          </cell>
        </row>
        <row r="100">
          <cell r="A100">
            <v>64</v>
          </cell>
          <cell r="B100">
            <v>64.094999999999999</v>
          </cell>
          <cell r="C100">
            <v>64</v>
          </cell>
          <cell r="D100">
            <v>999</v>
          </cell>
          <cell r="E100" t="str">
            <v/>
          </cell>
          <cell r="F100">
            <v>64</v>
          </cell>
          <cell r="G100">
            <v>26</v>
          </cell>
          <cell r="H100">
            <v>95</v>
          </cell>
          <cell r="I100" t="str">
            <v>Marek ZÁHORSKÝ</v>
          </cell>
          <cell r="J100" t="str">
            <v>Jeseník</v>
          </cell>
          <cell r="K100">
            <v>26.7</v>
          </cell>
          <cell r="L100">
            <v>34.28</v>
          </cell>
          <cell r="M100">
            <v>60.980000000000004</v>
          </cell>
        </row>
        <row r="101">
          <cell r="A101">
            <v>102</v>
          </cell>
          <cell r="B101">
            <v>110.096</v>
          </cell>
          <cell r="C101">
            <v>110</v>
          </cell>
          <cell r="D101">
            <v>999</v>
          </cell>
          <cell r="E101" t="str">
            <v/>
          </cell>
          <cell r="F101">
            <v>110</v>
          </cell>
          <cell r="G101">
            <v>27</v>
          </cell>
          <cell r="H101">
            <v>96</v>
          </cell>
          <cell r="I101" t="str">
            <v>Martin DISTLER</v>
          </cell>
          <cell r="J101" t="str">
            <v>Jeseník</v>
          </cell>
          <cell r="K101">
            <v>25.74</v>
          </cell>
          <cell r="L101">
            <v>99.99</v>
          </cell>
          <cell r="M101">
            <v>99.99</v>
          </cell>
        </row>
        <row r="102">
          <cell r="A102">
            <v>103</v>
          </cell>
          <cell r="B102">
            <v>110.09699999999999</v>
          </cell>
          <cell r="C102">
            <v>110</v>
          </cell>
          <cell r="D102">
            <v>999</v>
          </cell>
          <cell r="E102" t="str">
            <v/>
          </cell>
          <cell r="F102">
            <v>110</v>
          </cell>
          <cell r="G102">
            <v>27</v>
          </cell>
          <cell r="H102">
            <v>97</v>
          </cell>
          <cell r="I102" t="str">
            <v>Martin SUROVÝCH</v>
          </cell>
          <cell r="J102" t="str">
            <v>Jeseník</v>
          </cell>
          <cell r="K102">
            <v>26.43</v>
          </cell>
          <cell r="L102">
            <v>99.99</v>
          </cell>
          <cell r="M102">
            <v>99.99</v>
          </cell>
        </row>
        <row r="103">
          <cell r="A103">
            <v>104</v>
          </cell>
          <cell r="B103">
            <v>110.098</v>
          </cell>
          <cell r="C103">
            <v>110</v>
          </cell>
          <cell r="D103">
            <v>999</v>
          </cell>
          <cell r="E103" t="str">
            <v/>
          </cell>
          <cell r="F103">
            <v>110</v>
          </cell>
          <cell r="G103">
            <v>27</v>
          </cell>
          <cell r="H103">
            <v>98</v>
          </cell>
          <cell r="I103" t="str">
            <v>Martin TONHAUSER</v>
          </cell>
          <cell r="J103" t="str">
            <v>Jeseník</v>
          </cell>
          <cell r="K103">
            <v>99.99</v>
          </cell>
          <cell r="L103">
            <v>35.65</v>
          </cell>
          <cell r="M103">
            <v>99.99</v>
          </cell>
        </row>
        <row r="104">
          <cell r="A104">
            <v>105</v>
          </cell>
          <cell r="B104">
            <v>110.099</v>
          </cell>
          <cell r="C104">
            <v>110</v>
          </cell>
          <cell r="D104">
            <v>999</v>
          </cell>
          <cell r="E104" t="str">
            <v/>
          </cell>
          <cell r="F104">
            <v>110</v>
          </cell>
          <cell r="G104">
            <v>27</v>
          </cell>
          <cell r="H104">
            <v>99</v>
          </cell>
          <cell r="I104" t="str">
            <v>Tomáš WADEL</v>
          </cell>
          <cell r="J104" t="str">
            <v>Jeseník</v>
          </cell>
          <cell r="K104">
            <v>99.99</v>
          </cell>
          <cell r="L104">
            <v>37.25</v>
          </cell>
          <cell r="M104">
            <v>99.99</v>
          </cell>
        </row>
        <row r="105">
          <cell r="A105">
            <v>106</v>
          </cell>
          <cell r="B105">
            <v>110.1</v>
          </cell>
          <cell r="C105">
            <v>110</v>
          </cell>
          <cell r="D105">
            <v>999</v>
          </cell>
          <cell r="E105" t="str">
            <v/>
          </cell>
          <cell r="F105">
            <v>110</v>
          </cell>
          <cell r="G105">
            <v>27</v>
          </cell>
          <cell r="H105">
            <v>100</v>
          </cell>
          <cell r="I105" t="str">
            <v xml:space="preserve">neobsazen </v>
          </cell>
          <cell r="J105" t="str">
            <v>Jeseník</v>
          </cell>
          <cell r="K105">
            <v>99.99</v>
          </cell>
          <cell r="L105">
            <v>99.99</v>
          </cell>
          <cell r="M105">
            <v>99.99</v>
          </cell>
        </row>
        <row r="106">
          <cell r="A106">
            <v>39</v>
          </cell>
          <cell r="B106">
            <v>39.100999999999999</v>
          </cell>
          <cell r="C106">
            <v>39</v>
          </cell>
          <cell r="D106">
            <v>39</v>
          </cell>
          <cell r="E106">
            <v>25</v>
          </cell>
          <cell r="F106">
            <v>999</v>
          </cell>
          <cell r="G106" t="str">
            <v/>
          </cell>
          <cell r="H106">
            <v>101</v>
          </cell>
          <cell r="I106" t="str">
            <v>Daniel CAMFRLA</v>
          </cell>
          <cell r="J106" t="str">
            <v>Nový Jičín</v>
          </cell>
          <cell r="K106">
            <v>21.65</v>
          </cell>
          <cell r="L106">
            <v>25</v>
          </cell>
          <cell r="M106">
            <v>46.65</v>
          </cell>
        </row>
        <row r="107">
          <cell r="A107">
            <v>56</v>
          </cell>
          <cell r="B107">
            <v>56.101999999999997</v>
          </cell>
          <cell r="C107">
            <v>56</v>
          </cell>
          <cell r="D107">
            <v>56</v>
          </cell>
          <cell r="E107">
            <v>34</v>
          </cell>
          <cell r="F107">
            <v>999</v>
          </cell>
          <cell r="G107" t="str">
            <v/>
          </cell>
          <cell r="H107">
            <v>102</v>
          </cell>
          <cell r="I107" t="str">
            <v>Tomáš SLÁDEČEK</v>
          </cell>
          <cell r="J107" t="str">
            <v>Nový Jičín</v>
          </cell>
          <cell r="K107">
            <v>23.22</v>
          </cell>
          <cell r="L107">
            <v>30.3</v>
          </cell>
          <cell r="M107">
            <v>53.519999999999996</v>
          </cell>
        </row>
        <row r="108">
          <cell r="A108">
            <v>107</v>
          </cell>
          <cell r="B108">
            <v>110.10299999999999</v>
          </cell>
          <cell r="C108">
            <v>110</v>
          </cell>
          <cell r="D108">
            <v>110</v>
          </cell>
          <cell r="E108">
            <v>39</v>
          </cell>
          <cell r="F108">
            <v>999</v>
          </cell>
          <cell r="G108" t="str">
            <v/>
          </cell>
          <cell r="H108">
            <v>103</v>
          </cell>
          <cell r="I108" t="str">
            <v>Josef DORČÁK</v>
          </cell>
          <cell r="J108" t="str">
            <v>Nový Jičín</v>
          </cell>
          <cell r="K108">
            <v>99.99</v>
          </cell>
          <cell r="L108">
            <v>20.13</v>
          </cell>
          <cell r="M108">
            <v>99.99</v>
          </cell>
        </row>
        <row r="109">
          <cell r="A109">
            <v>51</v>
          </cell>
          <cell r="B109">
            <v>51.103999999999999</v>
          </cell>
          <cell r="C109">
            <v>51</v>
          </cell>
          <cell r="D109">
            <v>51</v>
          </cell>
          <cell r="E109">
            <v>33</v>
          </cell>
          <cell r="F109">
            <v>999</v>
          </cell>
          <cell r="G109" t="str">
            <v/>
          </cell>
          <cell r="H109">
            <v>104</v>
          </cell>
          <cell r="I109" t="str">
            <v>Radek VÁŇA</v>
          </cell>
          <cell r="J109" t="str">
            <v>Nový Jičín</v>
          </cell>
          <cell r="K109">
            <v>19.18</v>
          </cell>
          <cell r="L109">
            <v>30.7</v>
          </cell>
          <cell r="M109">
            <v>49.879999999999995</v>
          </cell>
        </row>
        <row r="110">
          <cell r="A110">
            <v>46</v>
          </cell>
          <cell r="B110">
            <v>46.104999999999997</v>
          </cell>
          <cell r="C110">
            <v>46</v>
          </cell>
          <cell r="D110">
            <v>46</v>
          </cell>
          <cell r="E110">
            <v>29</v>
          </cell>
          <cell r="F110">
            <v>999</v>
          </cell>
          <cell r="G110" t="str">
            <v/>
          </cell>
          <cell r="H110">
            <v>105</v>
          </cell>
          <cell r="I110" t="str">
            <v>Robert JALŮVKA</v>
          </cell>
          <cell r="J110" t="str">
            <v>Nový Jičín</v>
          </cell>
          <cell r="K110">
            <v>20.11</v>
          </cell>
          <cell r="L110">
            <v>28.61</v>
          </cell>
          <cell r="M110">
            <v>48.72</v>
          </cell>
        </row>
        <row r="111">
          <cell r="A111">
            <v>49</v>
          </cell>
          <cell r="B111">
            <v>49.106000000000002</v>
          </cell>
          <cell r="C111">
            <v>49</v>
          </cell>
          <cell r="D111">
            <v>49</v>
          </cell>
          <cell r="E111">
            <v>31</v>
          </cell>
          <cell r="F111">
            <v>999</v>
          </cell>
          <cell r="G111" t="str">
            <v/>
          </cell>
          <cell r="H111">
            <v>106</v>
          </cell>
          <cell r="I111" t="str">
            <v>Marcel STACHA</v>
          </cell>
          <cell r="J111" t="str">
            <v>Nový Jičín</v>
          </cell>
          <cell r="K111">
            <v>21.3</v>
          </cell>
          <cell r="L111">
            <v>28.38</v>
          </cell>
          <cell r="M111">
            <v>49.68</v>
          </cell>
        </row>
        <row r="112">
          <cell r="A112">
            <v>108</v>
          </cell>
          <cell r="B112">
            <v>110.107</v>
          </cell>
          <cell r="C112">
            <v>110</v>
          </cell>
          <cell r="D112">
            <v>110</v>
          </cell>
          <cell r="E112">
            <v>39</v>
          </cell>
          <cell r="F112">
            <v>999</v>
          </cell>
          <cell r="G112" t="str">
            <v/>
          </cell>
          <cell r="H112">
            <v>107</v>
          </cell>
          <cell r="I112" t="str">
            <v>Tomáš VYKYDAL</v>
          </cell>
          <cell r="J112" t="str">
            <v>Nový Jičín</v>
          </cell>
          <cell r="K112">
            <v>99.99</v>
          </cell>
          <cell r="L112">
            <v>99.99</v>
          </cell>
          <cell r="M112">
            <v>99.99</v>
          </cell>
        </row>
        <row r="113">
          <cell r="A113">
            <v>109</v>
          </cell>
          <cell r="B113">
            <v>110.108</v>
          </cell>
          <cell r="C113">
            <v>110</v>
          </cell>
          <cell r="D113">
            <v>110</v>
          </cell>
          <cell r="E113">
            <v>39</v>
          </cell>
          <cell r="F113">
            <v>999</v>
          </cell>
          <cell r="G113" t="str">
            <v/>
          </cell>
          <cell r="H113">
            <v>108</v>
          </cell>
          <cell r="I113" t="str">
            <v>Petr FIURÁŠEK</v>
          </cell>
          <cell r="J113" t="str">
            <v>Nový Jičín</v>
          </cell>
          <cell r="K113">
            <v>99.99</v>
          </cell>
          <cell r="L113">
            <v>27.19</v>
          </cell>
          <cell r="M113">
            <v>99.99</v>
          </cell>
        </row>
        <row r="114">
          <cell r="A114">
            <v>110</v>
          </cell>
          <cell r="B114">
            <v>110.10899999999999</v>
          </cell>
          <cell r="C114">
            <v>110</v>
          </cell>
          <cell r="D114">
            <v>110</v>
          </cell>
          <cell r="E114">
            <v>39</v>
          </cell>
          <cell r="F114">
            <v>999</v>
          </cell>
          <cell r="G114" t="str">
            <v/>
          </cell>
          <cell r="H114">
            <v>109</v>
          </cell>
          <cell r="I114" t="str">
            <v>Tomáš ČTVRTŇÁK</v>
          </cell>
          <cell r="J114" t="str">
            <v>Nový Jičín</v>
          </cell>
          <cell r="K114">
            <v>21.84</v>
          </cell>
          <cell r="L114">
            <v>99.99</v>
          </cell>
          <cell r="M114">
            <v>99.99</v>
          </cell>
        </row>
        <row r="115">
          <cell r="A115">
            <v>33</v>
          </cell>
          <cell r="B115">
            <v>33.11</v>
          </cell>
          <cell r="C115">
            <v>33</v>
          </cell>
          <cell r="D115">
            <v>33</v>
          </cell>
          <cell r="E115">
            <v>20</v>
          </cell>
          <cell r="F115">
            <v>999</v>
          </cell>
          <cell r="G115" t="str">
            <v/>
          </cell>
          <cell r="H115">
            <v>110</v>
          </cell>
          <cell r="I115" t="str">
            <v>Petr BINAR</v>
          </cell>
          <cell r="J115" t="str">
            <v>Nový Jičín</v>
          </cell>
          <cell r="K115">
            <v>22.16</v>
          </cell>
          <cell r="L115">
            <v>23.92</v>
          </cell>
          <cell r="M115">
            <v>46.08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"/>
      <sheetName val="100m"/>
      <sheetName val="100mS"/>
      <sheetName val="100mV"/>
      <sheetName val="100mD"/>
      <sheetName val="štafeta"/>
      <sheetName val="štafetaD"/>
      <sheetName val="útok"/>
      <sheetName val="celkem"/>
    </sheetNames>
    <sheetDataSet>
      <sheetData sheetId="0"/>
      <sheetData sheetId="1"/>
      <sheetData sheetId="2">
        <row r="6">
          <cell r="A6">
            <v>74</v>
          </cell>
          <cell r="B6">
            <v>80.001000000000005</v>
          </cell>
          <cell r="C6">
            <v>80</v>
          </cell>
          <cell r="D6">
            <v>80</v>
          </cell>
          <cell r="E6">
            <v>43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Daniel SEDLÁK</v>
          </cell>
          <cell r="M6" t="str">
            <v>Těškovice</v>
          </cell>
          <cell r="N6">
            <v>99.99</v>
          </cell>
          <cell r="O6">
            <v>99.99</v>
          </cell>
          <cell r="P6">
            <v>99.99</v>
          </cell>
          <cell r="R6">
            <v>99.99</v>
          </cell>
          <cell r="S6">
            <v>99.99</v>
          </cell>
          <cell r="T6">
            <v>99.99</v>
          </cell>
        </row>
        <row r="7">
          <cell r="A7">
            <v>72</v>
          </cell>
          <cell r="B7">
            <v>72.010999999999996</v>
          </cell>
          <cell r="C7">
            <v>72</v>
          </cell>
          <cell r="D7">
            <v>999</v>
          </cell>
          <cell r="E7" t="str">
            <v/>
          </cell>
          <cell r="F7">
            <v>72</v>
          </cell>
          <cell r="G7">
            <v>31</v>
          </cell>
          <cell r="H7">
            <v>2</v>
          </cell>
          <cell r="J7">
            <v>11</v>
          </cell>
          <cell r="L7" t="str">
            <v>Lukáš RIEDL</v>
          </cell>
          <cell r="M7" t="str">
            <v>Bludov</v>
          </cell>
          <cell r="N7">
            <v>25.85</v>
          </cell>
          <cell r="O7">
            <v>99.99</v>
          </cell>
          <cell r="P7">
            <v>25.85</v>
          </cell>
          <cell r="R7">
            <v>25.85</v>
          </cell>
          <cell r="S7">
            <v>99.99</v>
          </cell>
          <cell r="T7">
            <v>25.85</v>
          </cell>
        </row>
        <row r="8">
          <cell r="A8">
            <v>48</v>
          </cell>
          <cell r="B8">
            <v>48.021000000000001</v>
          </cell>
          <cell r="C8">
            <v>48</v>
          </cell>
          <cell r="D8">
            <v>48</v>
          </cell>
          <cell r="E8">
            <v>28</v>
          </cell>
          <cell r="F8">
            <v>999</v>
          </cell>
          <cell r="G8" t="str">
            <v/>
          </cell>
          <cell r="H8">
            <v>3</v>
          </cell>
          <cell r="J8">
            <v>21</v>
          </cell>
          <cell r="L8" t="str">
            <v>Ondřej ČÍP</v>
          </cell>
          <cell r="M8" t="str">
            <v>Závišice</v>
          </cell>
          <cell r="N8">
            <v>19.670000000000002</v>
          </cell>
          <cell r="O8">
            <v>22.85</v>
          </cell>
          <cell r="P8">
            <v>19.670000000000002</v>
          </cell>
          <cell r="R8">
            <v>19.670000000000002</v>
          </cell>
          <cell r="S8">
            <v>22.85</v>
          </cell>
          <cell r="T8">
            <v>19.670000000000002</v>
          </cell>
        </row>
        <row r="9">
          <cell r="A9">
            <v>6</v>
          </cell>
          <cell r="B9">
            <v>6.0309999999999997</v>
          </cell>
          <cell r="C9">
            <v>6</v>
          </cell>
          <cell r="D9">
            <v>6</v>
          </cell>
          <cell r="E9">
            <v>5</v>
          </cell>
          <cell r="F9">
            <v>999</v>
          </cell>
          <cell r="G9" t="str">
            <v/>
          </cell>
          <cell r="H9">
            <v>4</v>
          </cell>
          <cell r="J9">
            <v>31</v>
          </cell>
          <cell r="L9" t="str">
            <v>Marek PETEREK</v>
          </cell>
          <cell r="M9" t="str">
            <v>Michálkovice</v>
          </cell>
          <cell r="N9">
            <v>17.43</v>
          </cell>
          <cell r="O9">
            <v>99.99</v>
          </cell>
          <cell r="P9">
            <v>17.43</v>
          </cell>
          <cell r="R9">
            <v>17.43</v>
          </cell>
          <cell r="S9">
            <v>99.99</v>
          </cell>
          <cell r="T9">
            <v>17.43</v>
          </cell>
        </row>
        <row r="10">
          <cell r="A10">
            <v>62</v>
          </cell>
          <cell r="B10">
            <v>62.040999999999997</v>
          </cell>
          <cell r="C10">
            <v>62</v>
          </cell>
          <cell r="D10">
            <v>999</v>
          </cell>
          <cell r="E10" t="str">
            <v/>
          </cell>
          <cell r="F10">
            <v>62</v>
          </cell>
          <cell r="G10">
            <v>28</v>
          </cell>
          <cell r="H10">
            <v>5</v>
          </cell>
          <cell r="J10">
            <v>41</v>
          </cell>
          <cell r="L10" t="str">
            <v>David VYKOPAL</v>
          </cell>
          <cell r="M10" t="str">
            <v>Domamyslice</v>
          </cell>
          <cell r="N10">
            <v>99.99</v>
          </cell>
          <cell r="O10">
            <v>21.8</v>
          </cell>
          <cell r="P10">
            <v>21.8</v>
          </cell>
          <cell r="R10">
            <v>99.99</v>
          </cell>
          <cell r="S10">
            <v>21.8</v>
          </cell>
          <cell r="T10">
            <v>21.8</v>
          </cell>
        </row>
        <row r="11">
          <cell r="A11">
            <v>70</v>
          </cell>
          <cell r="B11">
            <v>70.058000000000007</v>
          </cell>
          <cell r="C11">
            <v>70</v>
          </cell>
          <cell r="D11">
            <v>70</v>
          </cell>
          <cell r="E11">
            <v>40</v>
          </cell>
          <cell r="F11">
            <v>999</v>
          </cell>
          <cell r="G11" t="str">
            <v/>
          </cell>
          <cell r="H11">
            <v>6</v>
          </cell>
          <cell r="J11">
            <v>58</v>
          </cell>
          <cell r="L11" t="str">
            <v>Filip KOVÁČ</v>
          </cell>
          <cell r="M11" t="str">
            <v>Široká Niva</v>
          </cell>
          <cell r="N11">
            <v>25.02</v>
          </cell>
          <cell r="O11">
            <v>99.99</v>
          </cell>
          <cell r="P11">
            <v>25.02</v>
          </cell>
          <cell r="R11">
            <v>25.02</v>
          </cell>
          <cell r="S11">
            <v>99.99</v>
          </cell>
          <cell r="T11">
            <v>25.02</v>
          </cell>
        </row>
        <row r="12">
          <cell r="A12">
            <v>8</v>
          </cell>
          <cell r="B12">
            <v>8.0609999999999999</v>
          </cell>
          <cell r="C12">
            <v>8</v>
          </cell>
          <cell r="D12">
            <v>999</v>
          </cell>
          <cell r="E12" t="str">
            <v/>
          </cell>
          <cell r="F12">
            <v>8</v>
          </cell>
          <cell r="G12">
            <v>2</v>
          </cell>
          <cell r="H12">
            <v>7</v>
          </cell>
          <cell r="J12">
            <v>61</v>
          </cell>
          <cell r="L12" t="str">
            <v>Petr KLVAŇA</v>
          </cell>
          <cell r="M12" t="str">
            <v>Milotice nad Bečvou</v>
          </cell>
          <cell r="N12">
            <v>17.920000000000002</v>
          </cell>
          <cell r="O12">
            <v>17.579999999999998</v>
          </cell>
          <cell r="P12">
            <v>17.579999999999998</v>
          </cell>
          <cell r="R12">
            <v>17.920000000000002</v>
          </cell>
          <cell r="S12">
            <v>17.579999999999998</v>
          </cell>
          <cell r="T12">
            <v>17.579999999999998</v>
          </cell>
        </row>
        <row r="13">
          <cell r="A13">
            <v>31</v>
          </cell>
          <cell r="B13">
            <v>31.071000000000002</v>
          </cell>
          <cell r="C13">
            <v>31</v>
          </cell>
          <cell r="D13">
            <v>31</v>
          </cell>
          <cell r="E13">
            <v>17</v>
          </cell>
          <cell r="F13">
            <v>999</v>
          </cell>
          <cell r="G13" t="str">
            <v/>
          </cell>
          <cell r="H13">
            <v>8</v>
          </cell>
          <cell r="J13">
            <v>71</v>
          </cell>
          <cell r="L13" t="str">
            <v>Josef KRPEC</v>
          </cell>
          <cell r="M13" t="str">
            <v>Kozlovice</v>
          </cell>
          <cell r="N13">
            <v>25.45</v>
          </cell>
          <cell r="O13">
            <v>18.850000000000001</v>
          </cell>
          <cell r="P13">
            <v>18.850000000000001</v>
          </cell>
          <cell r="R13">
            <v>25.45</v>
          </cell>
          <cell r="S13">
            <v>18.850000000000001</v>
          </cell>
          <cell r="T13">
            <v>18.850000000000001</v>
          </cell>
        </row>
        <row r="14">
          <cell r="A14">
            <v>10</v>
          </cell>
          <cell r="B14">
            <v>10.081</v>
          </cell>
          <cell r="C14">
            <v>10</v>
          </cell>
          <cell r="D14">
            <v>999</v>
          </cell>
          <cell r="E14" t="str">
            <v/>
          </cell>
          <cell r="F14">
            <v>10</v>
          </cell>
          <cell r="G14">
            <v>4</v>
          </cell>
          <cell r="H14">
            <v>9</v>
          </cell>
          <cell r="J14">
            <v>81</v>
          </cell>
          <cell r="L14" t="str">
            <v>Pavel NAVRÁTIL</v>
          </cell>
          <cell r="M14" t="str">
            <v>Ludéřov</v>
          </cell>
          <cell r="N14">
            <v>18.36</v>
          </cell>
          <cell r="O14">
            <v>17.809999999999999</v>
          </cell>
          <cell r="P14">
            <v>17.809999999999999</v>
          </cell>
          <cell r="R14">
            <v>18.36</v>
          </cell>
          <cell r="S14">
            <v>17.809999999999999</v>
          </cell>
          <cell r="T14">
            <v>17.809999999999999</v>
          </cell>
        </row>
        <row r="15">
          <cell r="A15">
            <v>36</v>
          </cell>
          <cell r="B15">
            <v>36.093000000000004</v>
          </cell>
          <cell r="C15">
            <v>36</v>
          </cell>
          <cell r="D15">
            <v>36</v>
          </cell>
          <cell r="E15">
            <v>21</v>
          </cell>
          <cell r="F15">
            <v>999</v>
          </cell>
          <cell r="G15" t="str">
            <v/>
          </cell>
          <cell r="H15">
            <v>10</v>
          </cell>
          <cell r="J15">
            <v>93</v>
          </cell>
          <cell r="L15" t="str">
            <v>Jiří CHROBOK</v>
          </cell>
          <cell r="M15" t="str">
            <v>Mosty</v>
          </cell>
          <cell r="N15">
            <v>22.16</v>
          </cell>
          <cell r="O15">
            <v>19.059999999999999</v>
          </cell>
          <cell r="P15">
            <v>19.059999999999999</v>
          </cell>
          <cell r="R15">
            <v>22.16</v>
          </cell>
          <cell r="S15">
            <v>19.059999999999999</v>
          </cell>
          <cell r="T15">
            <v>19.059999999999999</v>
          </cell>
        </row>
        <row r="16">
          <cell r="A16">
            <v>24</v>
          </cell>
          <cell r="B16">
            <v>24.001999999999999</v>
          </cell>
          <cell r="C16">
            <v>24</v>
          </cell>
          <cell r="D16">
            <v>24</v>
          </cell>
          <cell r="E16">
            <v>13</v>
          </cell>
          <cell r="F16">
            <v>999</v>
          </cell>
          <cell r="G16" t="str">
            <v/>
          </cell>
          <cell r="H16">
            <v>11</v>
          </cell>
          <cell r="J16">
            <v>2</v>
          </cell>
          <cell r="L16" t="str">
            <v>Jan ŠENK</v>
          </cell>
          <cell r="M16" t="str">
            <v>Těškovice</v>
          </cell>
          <cell r="N16">
            <v>18.89</v>
          </cell>
          <cell r="O16">
            <v>18.59</v>
          </cell>
          <cell r="P16">
            <v>18.59</v>
          </cell>
          <cell r="R16">
            <v>18.89</v>
          </cell>
          <cell r="S16">
            <v>18.59</v>
          </cell>
          <cell r="T16">
            <v>18.59</v>
          </cell>
        </row>
        <row r="17">
          <cell r="A17">
            <v>53</v>
          </cell>
          <cell r="B17">
            <v>53.018999999999998</v>
          </cell>
          <cell r="C17">
            <v>53</v>
          </cell>
          <cell r="D17">
            <v>999</v>
          </cell>
          <cell r="E17" t="str">
            <v/>
          </cell>
          <cell r="F17">
            <v>53</v>
          </cell>
          <cell r="G17">
            <v>23</v>
          </cell>
          <cell r="H17">
            <v>12</v>
          </cell>
          <cell r="J17">
            <v>19</v>
          </cell>
          <cell r="L17" t="str">
            <v>Patrik ŠÍBL</v>
          </cell>
          <cell r="M17" t="str">
            <v>Bludov</v>
          </cell>
          <cell r="N17">
            <v>20.13</v>
          </cell>
          <cell r="O17">
            <v>21.93</v>
          </cell>
          <cell r="P17">
            <v>20.13</v>
          </cell>
          <cell r="R17">
            <v>20.13</v>
          </cell>
          <cell r="S17">
            <v>21.93</v>
          </cell>
          <cell r="T17">
            <v>20.13</v>
          </cell>
        </row>
        <row r="18">
          <cell r="A18">
            <v>56</v>
          </cell>
          <cell r="B18">
            <v>56.021999999999998</v>
          </cell>
          <cell r="C18">
            <v>56</v>
          </cell>
          <cell r="D18">
            <v>56</v>
          </cell>
          <cell r="E18">
            <v>32</v>
          </cell>
          <cell r="F18">
            <v>999</v>
          </cell>
          <cell r="G18" t="str">
            <v/>
          </cell>
          <cell r="H18">
            <v>13</v>
          </cell>
          <cell r="J18">
            <v>22</v>
          </cell>
          <cell r="L18" t="str">
            <v>Michal KAVKA</v>
          </cell>
          <cell r="M18" t="str">
            <v>Závišice</v>
          </cell>
          <cell r="N18">
            <v>99.99</v>
          </cell>
          <cell r="O18">
            <v>20.440000000000001</v>
          </cell>
          <cell r="P18">
            <v>20.440000000000001</v>
          </cell>
          <cell r="R18">
            <v>99.99</v>
          </cell>
          <cell r="S18">
            <v>20.440000000000001</v>
          </cell>
          <cell r="T18">
            <v>20.440000000000001</v>
          </cell>
        </row>
        <row r="19">
          <cell r="A19">
            <v>1</v>
          </cell>
          <cell r="B19">
            <v>1.032</v>
          </cell>
          <cell r="C19">
            <v>1</v>
          </cell>
          <cell r="D19">
            <v>1</v>
          </cell>
          <cell r="E19">
            <v>1</v>
          </cell>
          <cell r="F19">
            <v>999</v>
          </cell>
          <cell r="G19" t="str">
            <v/>
          </cell>
          <cell r="H19">
            <v>14</v>
          </cell>
          <cell r="J19">
            <v>32</v>
          </cell>
          <cell r="L19" t="str">
            <v>Richard SVAČINA</v>
          </cell>
          <cell r="M19" t="str">
            <v>Michálkovice</v>
          </cell>
          <cell r="N19">
            <v>16.23</v>
          </cell>
          <cell r="O19">
            <v>99.99</v>
          </cell>
          <cell r="P19">
            <v>16.23</v>
          </cell>
          <cell r="R19">
            <v>16.23</v>
          </cell>
          <cell r="S19">
            <v>99.99</v>
          </cell>
          <cell r="T19">
            <v>16.23</v>
          </cell>
        </row>
        <row r="20">
          <cell r="A20">
            <v>44</v>
          </cell>
          <cell r="B20">
            <v>44.042000000000002</v>
          </cell>
          <cell r="C20">
            <v>44</v>
          </cell>
          <cell r="D20">
            <v>999</v>
          </cell>
          <cell r="E20" t="str">
            <v/>
          </cell>
          <cell r="F20">
            <v>44</v>
          </cell>
          <cell r="G20">
            <v>19</v>
          </cell>
          <cell r="H20">
            <v>15</v>
          </cell>
          <cell r="J20">
            <v>42</v>
          </cell>
          <cell r="L20" t="str">
            <v>Tomáš HAVLÍČEK</v>
          </cell>
          <cell r="M20" t="str">
            <v>Domamyslice</v>
          </cell>
          <cell r="N20">
            <v>21.02</v>
          </cell>
          <cell r="O20">
            <v>19.43</v>
          </cell>
          <cell r="P20">
            <v>19.43</v>
          </cell>
          <cell r="R20">
            <v>21.02</v>
          </cell>
          <cell r="S20">
            <v>19.43</v>
          </cell>
          <cell r="T20">
            <v>19.43</v>
          </cell>
        </row>
        <row r="21">
          <cell r="A21">
            <v>68</v>
          </cell>
          <cell r="B21">
            <v>68.052000000000007</v>
          </cell>
          <cell r="C21">
            <v>68</v>
          </cell>
          <cell r="D21">
            <v>68</v>
          </cell>
          <cell r="E21">
            <v>39</v>
          </cell>
          <cell r="F21">
            <v>999</v>
          </cell>
          <cell r="G21" t="str">
            <v/>
          </cell>
          <cell r="H21">
            <v>16</v>
          </cell>
          <cell r="J21">
            <v>52</v>
          </cell>
          <cell r="L21" t="str">
            <v>Pavel OPLETAL</v>
          </cell>
          <cell r="M21" t="str">
            <v>Široká Niva</v>
          </cell>
          <cell r="N21">
            <v>24.33</v>
          </cell>
          <cell r="O21">
            <v>25.55</v>
          </cell>
          <cell r="P21">
            <v>24.33</v>
          </cell>
          <cell r="R21">
            <v>24.33</v>
          </cell>
          <cell r="S21">
            <v>25.55</v>
          </cell>
          <cell r="T21">
            <v>24.33</v>
          </cell>
        </row>
        <row r="22">
          <cell r="A22">
            <v>42</v>
          </cell>
          <cell r="B22">
            <v>42.061999999999998</v>
          </cell>
          <cell r="C22">
            <v>42</v>
          </cell>
          <cell r="D22">
            <v>999</v>
          </cell>
          <cell r="E22" t="str">
            <v/>
          </cell>
          <cell r="F22">
            <v>42</v>
          </cell>
          <cell r="G22">
            <v>18</v>
          </cell>
          <cell r="H22">
            <v>17</v>
          </cell>
          <cell r="J22">
            <v>62</v>
          </cell>
          <cell r="L22" t="str">
            <v>Pavel OREL</v>
          </cell>
          <cell r="M22" t="str">
            <v>Milotice nad Bečvou</v>
          </cell>
          <cell r="N22">
            <v>23.22</v>
          </cell>
          <cell r="O22">
            <v>19.37</v>
          </cell>
          <cell r="P22">
            <v>19.37</v>
          </cell>
          <cell r="R22">
            <v>23.22</v>
          </cell>
          <cell r="S22">
            <v>19.37</v>
          </cell>
          <cell r="T22">
            <v>19.37</v>
          </cell>
        </row>
        <row r="23">
          <cell r="A23">
            <v>79</v>
          </cell>
          <cell r="B23">
            <v>80.078000000000003</v>
          </cell>
          <cell r="C23">
            <v>80</v>
          </cell>
          <cell r="D23">
            <v>80</v>
          </cell>
          <cell r="E23">
            <v>43</v>
          </cell>
          <cell r="F23">
            <v>999</v>
          </cell>
          <cell r="G23" t="str">
            <v/>
          </cell>
          <cell r="H23">
            <v>18</v>
          </cell>
          <cell r="J23">
            <v>78</v>
          </cell>
          <cell r="L23" t="str">
            <v>Zdeněk BLECHA</v>
          </cell>
          <cell r="M23" t="str">
            <v>Kozlovice</v>
          </cell>
          <cell r="N23">
            <v>99.99</v>
          </cell>
          <cell r="O23">
            <v>99.99</v>
          </cell>
          <cell r="P23">
            <v>99.99</v>
          </cell>
          <cell r="R23">
            <v>99.99</v>
          </cell>
          <cell r="S23">
            <v>99.99</v>
          </cell>
          <cell r="T23">
            <v>99.99</v>
          </cell>
        </row>
        <row r="24">
          <cell r="A24">
            <v>69</v>
          </cell>
          <cell r="B24">
            <v>69.082999999999998</v>
          </cell>
          <cell r="C24">
            <v>69</v>
          </cell>
          <cell r="D24">
            <v>999</v>
          </cell>
          <cell r="E24" t="str">
            <v/>
          </cell>
          <cell r="F24">
            <v>69</v>
          </cell>
          <cell r="G24">
            <v>30</v>
          </cell>
          <cell r="H24">
            <v>19</v>
          </cell>
          <cell r="J24">
            <v>83</v>
          </cell>
          <cell r="L24" t="str">
            <v>Lukáš OŠČÁDAL</v>
          </cell>
          <cell r="M24" t="str">
            <v>Ludéřov</v>
          </cell>
          <cell r="N24">
            <v>24.9</v>
          </cell>
          <cell r="O24">
            <v>99.99</v>
          </cell>
          <cell r="P24">
            <v>24.9</v>
          </cell>
          <cell r="R24">
            <v>24.9</v>
          </cell>
          <cell r="S24">
            <v>99.99</v>
          </cell>
          <cell r="T24">
            <v>24.9</v>
          </cell>
        </row>
        <row r="25">
          <cell r="A25">
            <v>32</v>
          </cell>
          <cell r="B25">
            <v>32.094999999999999</v>
          </cell>
          <cell r="C25">
            <v>32</v>
          </cell>
          <cell r="D25">
            <v>32</v>
          </cell>
          <cell r="E25">
            <v>18</v>
          </cell>
          <cell r="F25">
            <v>999</v>
          </cell>
          <cell r="G25" t="str">
            <v/>
          </cell>
          <cell r="H25">
            <v>20</v>
          </cell>
          <cell r="J25">
            <v>95</v>
          </cell>
          <cell r="L25" t="str">
            <v>Tomáš ŽÁČEK</v>
          </cell>
          <cell r="M25" t="str">
            <v>Mosty</v>
          </cell>
          <cell r="N25">
            <v>20.27</v>
          </cell>
          <cell r="O25">
            <v>18.88</v>
          </cell>
          <cell r="P25">
            <v>18.88</v>
          </cell>
          <cell r="R25">
            <v>20.27</v>
          </cell>
          <cell r="S25">
            <v>18.88</v>
          </cell>
          <cell r="T25">
            <v>18.88</v>
          </cell>
        </row>
        <row r="26">
          <cell r="A26">
            <v>20</v>
          </cell>
          <cell r="B26">
            <v>20.003</v>
          </cell>
          <cell r="C26">
            <v>20</v>
          </cell>
          <cell r="D26">
            <v>20</v>
          </cell>
          <cell r="E26">
            <v>11</v>
          </cell>
          <cell r="F26">
            <v>999</v>
          </cell>
          <cell r="G26" t="str">
            <v/>
          </cell>
          <cell r="H26">
            <v>21</v>
          </cell>
          <cell r="J26">
            <v>3</v>
          </cell>
          <cell r="L26" t="str">
            <v>Roman ŠTĚPÁN</v>
          </cell>
          <cell r="M26" t="str">
            <v>Těškovice</v>
          </cell>
          <cell r="N26">
            <v>99.99</v>
          </cell>
          <cell r="O26">
            <v>18.29</v>
          </cell>
          <cell r="P26">
            <v>18.29</v>
          </cell>
          <cell r="R26">
            <v>99.99</v>
          </cell>
          <cell r="S26">
            <v>18.29</v>
          </cell>
          <cell r="T26">
            <v>18.29</v>
          </cell>
        </row>
        <row r="27">
          <cell r="A27">
            <v>21</v>
          </cell>
          <cell r="B27">
            <v>21.013000000000002</v>
          </cell>
          <cell r="C27">
            <v>21</v>
          </cell>
          <cell r="D27">
            <v>999</v>
          </cell>
          <cell r="E27" t="str">
            <v/>
          </cell>
          <cell r="F27">
            <v>21</v>
          </cell>
          <cell r="G27">
            <v>10</v>
          </cell>
          <cell r="H27">
            <v>22</v>
          </cell>
          <cell r="J27">
            <v>13</v>
          </cell>
          <cell r="L27" t="str">
            <v>Petr KROBOT</v>
          </cell>
          <cell r="M27" t="str">
            <v>Bludov</v>
          </cell>
          <cell r="N27">
            <v>99.99</v>
          </cell>
          <cell r="O27">
            <v>18.329999999999998</v>
          </cell>
          <cell r="P27">
            <v>18.329999999999998</v>
          </cell>
          <cell r="R27">
            <v>99.99</v>
          </cell>
          <cell r="S27">
            <v>18.329999999999998</v>
          </cell>
          <cell r="T27">
            <v>18.329999999999998</v>
          </cell>
        </row>
        <row r="28">
          <cell r="A28">
            <v>47</v>
          </cell>
          <cell r="B28">
            <v>47.023000000000003</v>
          </cell>
          <cell r="C28">
            <v>47</v>
          </cell>
          <cell r="D28">
            <v>47</v>
          </cell>
          <cell r="E28">
            <v>27</v>
          </cell>
          <cell r="F28">
            <v>999</v>
          </cell>
          <cell r="G28" t="str">
            <v/>
          </cell>
          <cell r="H28">
            <v>23</v>
          </cell>
          <cell r="J28">
            <v>23</v>
          </cell>
          <cell r="L28" t="str">
            <v>Martin KUDELA</v>
          </cell>
          <cell r="M28" t="str">
            <v>Závišice</v>
          </cell>
          <cell r="N28">
            <v>19.5</v>
          </cell>
          <cell r="O28">
            <v>20.21</v>
          </cell>
          <cell r="P28">
            <v>19.5</v>
          </cell>
          <cell r="R28">
            <v>19.5</v>
          </cell>
          <cell r="S28">
            <v>20.21</v>
          </cell>
          <cell r="T28">
            <v>19.5</v>
          </cell>
        </row>
        <row r="29">
          <cell r="A29">
            <v>19</v>
          </cell>
          <cell r="B29">
            <v>19.033000000000001</v>
          </cell>
          <cell r="C29">
            <v>19</v>
          </cell>
          <cell r="D29">
            <v>19</v>
          </cell>
          <cell r="E29">
            <v>10</v>
          </cell>
          <cell r="F29">
            <v>999</v>
          </cell>
          <cell r="G29" t="str">
            <v/>
          </cell>
          <cell r="H29">
            <v>24</v>
          </cell>
          <cell r="J29">
            <v>33</v>
          </cell>
          <cell r="L29" t="str">
            <v>Miroslav ARVAI</v>
          </cell>
          <cell r="M29" t="str">
            <v>Michálkovice</v>
          </cell>
          <cell r="N29">
            <v>18.27</v>
          </cell>
          <cell r="O29">
            <v>18.5</v>
          </cell>
          <cell r="P29">
            <v>18.27</v>
          </cell>
          <cell r="R29">
            <v>18.27</v>
          </cell>
          <cell r="S29">
            <v>18.5</v>
          </cell>
          <cell r="T29">
            <v>18.27</v>
          </cell>
        </row>
        <row r="30">
          <cell r="A30">
            <v>58</v>
          </cell>
          <cell r="B30">
            <v>58.042999999999999</v>
          </cell>
          <cell r="C30">
            <v>58</v>
          </cell>
          <cell r="D30">
            <v>999</v>
          </cell>
          <cell r="E30" t="str">
            <v/>
          </cell>
          <cell r="F30">
            <v>58</v>
          </cell>
          <cell r="G30">
            <v>25</v>
          </cell>
          <cell r="H30">
            <v>25</v>
          </cell>
          <cell r="J30">
            <v>43</v>
          </cell>
          <cell r="L30" t="str">
            <v>David HANOUSEK</v>
          </cell>
          <cell r="M30" t="str">
            <v>Domamyslice</v>
          </cell>
          <cell r="N30">
            <v>21.59</v>
          </cell>
          <cell r="O30">
            <v>21</v>
          </cell>
          <cell r="P30">
            <v>21</v>
          </cell>
          <cell r="R30">
            <v>21.59</v>
          </cell>
          <cell r="S30">
            <v>21</v>
          </cell>
          <cell r="T30">
            <v>21</v>
          </cell>
        </row>
        <row r="31">
          <cell r="A31">
            <v>76</v>
          </cell>
          <cell r="B31">
            <v>80.054000000000002</v>
          </cell>
          <cell r="C31">
            <v>80</v>
          </cell>
          <cell r="D31">
            <v>80</v>
          </cell>
          <cell r="E31">
            <v>43</v>
          </cell>
          <cell r="F31">
            <v>999</v>
          </cell>
          <cell r="G31" t="str">
            <v/>
          </cell>
          <cell r="H31">
            <v>26</v>
          </cell>
          <cell r="J31">
            <v>54</v>
          </cell>
          <cell r="L31" t="str">
            <v>Marek BENDA</v>
          </cell>
          <cell r="M31" t="str">
            <v>Široká Niva</v>
          </cell>
          <cell r="N31">
            <v>99.99</v>
          </cell>
          <cell r="O31">
            <v>99.99</v>
          </cell>
          <cell r="P31">
            <v>99.99</v>
          </cell>
          <cell r="R31">
            <v>99.99</v>
          </cell>
          <cell r="S31">
            <v>99.99</v>
          </cell>
          <cell r="T31">
            <v>99.99</v>
          </cell>
        </row>
        <row r="32">
          <cell r="A32">
            <v>15</v>
          </cell>
          <cell r="B32">
            <v>15.063000000000001</v>
          </cell>
          <cell r="C32">
            <v>15</v>
          </cell>
          <cell r="D32">
            <v>999</v>
          </cell>
          <cell r="E32" t="str">
            <v/>
          </cell>
          <cell r="F32">
            <v>15</v>
          </cell>
          <cell r="G32">
            <v>9</v>
          </cell>
          <cell r="H32">
            <v>27</v>
          </cell>
          <cell r="J32">
            <v>63</v>
          </cell>
          <cell r="L32" t="str">
            <v>Luboš KOPŘIVA</v>
          </cell>
          <cell r="M32" t="str">
            <v>Milotice nad Bečvou</v>
          </cell>
          <cell r="N32">
            <v>18.14</v>
          </cell>
          <cell r="O32">
            <v>99.99</v>
          </cell>
          <cell r="P32">
            <v>18.14</v>
          </cell>
          <cell r="R32">
            <v>18.14</v>
          </cell>
          <cell r="S32">
            <v>99.99</v>
          </cell>
          <cell r="T32">
            <v>18.14</v>
          </cell>
        </row>
        <row r="33">
          <cell r="A33">
            <v>46</v>
          </cell>
          <cell r="B33">
            <v>46.073</v>
          </cell>
          <cell r="C33">
            <v>46</v>
          </cell>
          <cell r="D33">
            <v>46</v>
          </cell>
          <cell r="E33">
            <v>26</v>
          </cell>
          <cell r="F33">
            <v>999</v>
          </cell>
          <cell r="G33" t="str">
            <v/>
          </cell>
          <cell r="H33">
            <v>28</v>
          </cell>
          <cell r="J33">
            <v>73</v>
          </cell>
          <cell r="L33" t="str">
            <v>Marek HOTA</v>
          </cell>
          <cell r="M33" t="str">
            <v>Kozlovice</v>
          </cell>
          <cell r="N33">
            <v>19.489999999999998</v>
          </cell>
          <cell r="O33">
            <v>99.99</v>
          </cell>
          <cell r="P33">
            <v>19.489999999999998</v>
          </cell>
          <cell r="R33">
            <v>19.489999999999998</v>
          </cell>
          <cell r="S33">
            <v>99.99</v>
          </cell>
          <cell r="T33">
            <v>19.489999999999998</v>
          </cell>
        </row>
        <row r="34">
          <cell r="A34">
            <v>37</v>
          </cell>
          <cell r="B34">
            <v>37.087000000000003</v>
          </cell>
          <cell r="C34">
            <v>37</v>
          </cell>
          <cell r="D34">
            <v>999</v>
          </cell>
          <cell r="E34" t="str">
            <v/>
          </cell>
          <cell r="F34">
            <v>37</v>
          </cell>
          <cell r="G34">
            <v>16</v>
          </cell>
          <cell r="H34">
            <v>29</v>
          </cell>
          <cell r="J34">
            <v>87</v>
          </cell>
          <cell r="L34" t="str">
            <v>Pavel SKOUPIL</v>
          </cell>
          <cell r="M34" t="str">
            <v>Ludéřov</v>
          </cell>
          <cell r="N34">
            <v>99.99</v>
          </cell>
          <cell r="O34">
            <v>19.12</v>
          </cell>
          <cell r="P34">
            <v>19.12</v>
          </cell>
          <cell r="R34">
            <v>99.99</v>
          </cell>
          <cell r="S34">
            <v>19.12</v>
          </cell>
          <cell r="T34">
            <v>19.12</v>
          </cell>
        </row>
        <row r="35">
          <cell r="A35">
            <v>41</v>
          </cell>
          <cell r="B35">
            <v>41.095999999999997</v>
          </cell>
          <cell r="C35">
            <v>41</v>
          </cell>
          <cell r="D35">
            <v>41</v>
          </cell>
          <cell r="E35">
            <v>24</v>
          </cell>
          <cell r="F35">
            <v>999</v>
          </cell>
          <cell r="G35" t="str">
            <v/>
          </cell>
          <cell r="H35">
            <v>30</v>
          </cell>
          <cell r="J35">
            <v>96</v>
          </cell>
          <cell r="L35" t="str">
            <v>Jakub BRANNÝ</v>
          </cell>
          <cell r="M35" t="str">
            <v>Mosty</v>
          </cell>
          <cell r="N35">
            <v>99.99</v>
          </cell>
          <cell r="O35">
            <v>19.28</v>
          </cell>
          <cell r="P35">
            <v>19.28</v>
          </cell>
          <cell r="R35">
            <v>99.99</v>
          </cell>
          <cell r="S35">
            <v>19.28</v>
          </cell>
          <cell r="T35">
            <v>19.28</v>
          </cell>
        </row>
        <row r="36">
          <cell r="A36">
            <v>17</v>
          </cell>
          <cell r="B36">
            <v>17.004000000000001</v>
          </cell>
          <cell r="C36">
            <v>17</v>
          </cell>
          <cell r="D36">
            <v>17</v>
          </cell>
          <cell r="E36">
            <v>8</v>
          </cell>
          <cell r="F36">
            <v>999</v>
          </cell>
          <cell r="G36" t="str">
            <v/>
          </cell>
          <cell r="H36">
            <v>31</v>
          </cell>
          <cell r="J36">
            <v>4</v>
          </cell>
          <cell r="L36" t="str">
            <v>Marek KRAYZEL</v>
          </cell>
          <cell r="M36" t="str">
            <v>Těškovice</v>
          </cell>
          <cell r="N36">
            <v>18.239999999999998</v>
          </cell>
          <cell r="O36">
            <v>99.99</v>
          </cell>
          <cell r="P36">
            <v>18.239999999999998</v>
          </cell>
          <cell r="R36">
            <v>18.239999999999998</v>
          </cell>
          <cell r="S36">
            <v>99.99</v>
          </cell>
          <cell r="T36">
            <v>18.239999999999998</v>
          </cell>
        </row>
        <row r="37">
          <cell r="A37">
            <v>11</v>
          </cell>
          <cell r="B37">
            <v>11.013999999999999</v>
          </cell>
          <cell r="C37">
            <v>11</v>
          </cell>
          <cell r="D37">
            <v>999</v>
          </cell>
          <cell r="E37" t="str">
            <v/>
          </cell>
          <cell r="F37">
            <v>11</v>
          </cell>
          <cell r="G37">
            <v>5</v>
          </cell>
          <cell r="H37">
            <v>32</v>
          </cell>
          <cell r="J37">
            <v>14</v>
          </cell>
          <cell r="L37" t="str">
            <v>Jakub VONDRA</v>
          </cell>
          <cell r="M37" t="str">
            <v>Bludov</v>
          </cell>
          <cell r="N37">
            <v>20.32</v>
          </cell>
          <cell r="O37">
            <v>17.97</v>
          </cell>
          <cell r="P37">
            <v>17.97</v>
          </cell>
          <cell r="R37">
            <v>20.32</v>
          </cell>
          <cell r="S37">
            <v>17.97</v>
          </cell>
          <cell r="T37">
            <v>17.97</v>
          </cell>
        </row>
        <row r="38">
          <cell r="A38">
            <v>4</v>
          </cell>
          <cell r="B38">
            <v>4.024</v>
          </cell>
          <cell r="C38">
            <v>4</v>
          </cell>
          <cell r="D38">
            <v>4</v>
          </cell>
          <cell r="E38">
            <v>3</v>
          </cell>
          <cell r="F38">
            <v>999</v>
          </cell>
          <cell r="G38" t="str">
            <v/>
          </cell>
          <cell r="H38">
            <v>33</v>
          </cell>
          <cell r="J38">
            <v>24</v>
          </cell>
          <cell r="L38" t="str">
            <v>Jan KUBĚNA</v>
          </cell>
          <cell r="M38" t="str">
            <v>Závišice</v>
          </cell>
          <cell r="N38">
            <v>17.559999999999999</v>
          </cell>
          <cell r="O38">
            <v>17.14</v>
          </cell>
          <cell r="P38">
            <v>17.14</v>
          </cell>
          <cell r="R38">
            <v>17.559999999999999</v>
          </cell>
          <cell r="S38">
            <v>17.14</v>
          </cell>
          <cell r="T38">
            <v>17.14</v>
          </cell>
        </row>
        <row r="39">
          <cell r="A39">
            <v>54</v>
          </cell>
          <cell r="B39">
            <v>54.037999999999997</v>
          </cell>
          <cell r="C39">
            <v>54</v>
          </cell>
          <cell r="D39">
            <v>54</v>
          </cell>
          <cell r="E39">
            <v>31</v>
          </cell>
          <cell r="F39">
            <v>999</v>
          </cell>
          <cell r="G39" t="str">
            <v/>
          </cell>
          <cell r="H39">
            <v>34</v>
          </cell>
          <cell r="J39">
            <v>38</v>
          </cell>
          <cell r="L39" t="str">
            <v>Josef ŽLEBEK</v>
          </cell>
          <cell r="M39" t="str">
            <v>Michálkovice</v>
          </cell>
          <cell r="N39">
            <v>20.22</v>
          </cell>
          <cell r="O39">
            <v>21.59</v>
          </cell>
          <cell r="P39">
            <v>20.22</v>
          </cell>
          <cell r="R39">
            <v>20.22</v>
          </cell>
          <cell r="S39">
            <v>21.59</v>
          </cell>
          <cell r="T39">
            <v>20.22</v>
          </cell>
        </row>
        <row r="40">
          <cell r="A40">
            <v>59</v>
          </cell>
          <cell r="B40">
            <v>59.043999999999997</v>
          </cell>
          <cell r="C40">
            <v>59</v>
          </cell>
          <cell r="D40">
            <v>999</v>
          </cell>
          <cell r="E40" t="str">
            <v/>
          </cell>
          <cell r="F40">
            <v>59</v>
          </cell>
          <cell r="G40">
            <v>26</v>
          </cell>
          <cell r="H40">
            <v>35</v>
          </cell>
          <cell r="J40">
            <v>44</v>
          </cell>
          <cell r="L40" t="str">
            <v>Vít OTÁHAL</v>
          </cell>
          <cell r="M40" t="str">
            <v>Domamyslice</v>
          </cell>
          <cell r="N40">
            <v>21.23</v>
          </cell>
          <cell r="O40">
            <v>26.89</v>
          </cell>
          <cell r="P40">
            <v>21.23</v>
          </cell>
          <cell r="R40">
            <v>21.23</v>
          </cell>
          <cell r="S40">
            <v>26.89</v>
          </cell>
          <cell r="T40">
            <v>21.23</v>
          </cell>
        </row>
        <row r="41">
          <cell r="A41">
            <v>71</v>
          </cell>
          <cell r="B41">
            <v>71.055999999999997</v>
          </cell>
          <cell r="C41">
            <v>71</v>
          </cell>
          <cell r="D41">
            <v>71</v>
          </cell>
          <cell r="E41">
            <v>41</v>
          </cell>
          <cell r="F41">
            <v>999</v>
          </cell>
          <cell r="G41" t="str">
            <v/>
          </cell>
          <cell r="H41">
            <v>36</v>
          </cell>
          <cell r="J41">
            <v>56</v>
          </cell>
          <cell r="L41" t="str">
            <v>Jaromír WYSOGLAD</v>
          </cell>
          <cell r="M41" t="str">
            <v>Široká Niva</v>
          </cell>
          <cell r="N41">
            <v>25.51</v>
          </cell>
          <cell r="O41">
            <v>99.99</v>
          </cell>
          <cell r="P41">
            <v>25.51</v>
          </cell>
          <cell r="R41">
            <v>25.51</v>
          </cell>
          <cell r="S41">
            <v>99.99</v>
          </cell>
          <cell r="T41">
            <v>25.51</v>
          </cell>
        </row>
        <row r="42">
          <cell r="A42">
            <v>50</v>
          </cell>
          <cell r="B42">
            <v>50.064</v>
          </cell>
          <cell r="C42">
            <v>50</v>
          </cell>
          <cell r="D42">
            <v>999</v>
          </cell>
          <cell r="E42" t="str">
            <v/>
          </cell>
          <cell r="F42">
            <v>50</v>
          </cell>
          <cell r="G42">
            <v>21</v>
          </cell>
          <cell r="H42">
            <v>37</v>
          </cell>
          <cell r="J42">
            <v>64</v>
          </cell>
          <cell r="L42" t="str">
            <v>Martin BEZDĚK</v>
          </cell>
          <cell r="M42" t="str">
            <v>Milotice nad Bečvou</v>
          </cell>
          <cell r="N42">
            <v>20.65</v>
          </cell>
          <cell r="O42">
            <v>19.93</v>
          </cell>
          <cell r="P42">
            <v>19.93</v>
          </cell>
          <cell r="R42">
            <v>20.65</v>
          </cell>
          <cell r="S42">
            <v>19.93</v>
          </cell>
          <cell r="T42">
            <v>19.93</v>
          </cell>
        </row>
        <row r="43">
          <cell r="A43">
            <v>49</v>
          </cell>
          <cell r="B43">
            <v>49.073999999999998</v>
          </cell>
          <cell r="C43">
            <v>49</v>
          </cell>
          <cell r="D43">
            <v>49</v>
          </cell>
          <cell r="E43">
            <v>29</v>
          </cell>
          <cell r="F43">
            <v>999</v>
          </cell>
          <cell r="G43" t="str">
            <v/>
          </cell>
          <cell r="H43">
            <v>38</v>
          </cell>
          <cell r="J43">
            <v>74</v>
          </cell>
          <cell r="L43" t="str">
            <v>Tomáš ŽUROVEC</v>
          </cell>
          <cell r="M43" t="str">
            <v>Kozlovice</v>
          </cell>
          <cell r="N43">
            <v>19.75</v>
          </cell>
          <cell r="O43">
            <v>99.99</v>
          </cell>
          <cell r="P43">
            <v>19.75</v>
          </cell>
          <cell r="R43">
            <v>19.75</v>
          </cell>
          <cell r="S43">
            <v>99.99</v>
          </cell>
          <cell r="T43">
            <v>19.75</v>
          </cell>
        </row>
        <row r="44">
          <cell r="A44">
            <v>45</v>
          </cell>
          <cell r="B44">
            <v>45.082000000000001</v>
          </cell>
          <cell r="C44">
            <v>45</v>
          </cell>
          <cell r="D44">
            <v>999</v>
          </cell>
          <cell r="E44" t="str">
            <v/>
          </cell>
          <cell r="F44">
            <v>45</v>
          </cell>
          <cell r="G44">
            <v>20</v>
          </cell>
          <cell r="H44">
            <v>39</v>
          </cell>
          <cell r="J44">
            <v>82</v>
          </cell>
          <cell r="L44" t="str">
            <v>Lukáš NAVRÁTIL</v>
          </cell>
          <cell r="M44" t="str">
            <v>Ludéřov</v>
          </cell>
          <cell r="N44">
            <v>99.99</v>
          </cell>
          <cell r="O44">
            <v>19.46</v>
          </cell>
          <cell r="P44">
            <v>19.46</v>
          </cell>
          <cell r="R44">
            <v>99.99</v>
          </cell>
          <cell r="S44">
            <v>19.46</v>
          </cell>
          <cell r="T44">
            <v>19.46</v>
          </cell>
        </row>
        <row r="45">
          <cell r="A45">
            <v>18</v>
          </cell>
          <cell r="B45">
            <v>18.097000000000001</v>
          </cell>
          <cell r="C45">
            <v>18</v>
          </cell>
          <cell r="D45">
            <v>18</v>
          </cell>
          <cell r="E45">
            <v>9</v>
          </cell>
          <cell r="F45">
            <v>999</v>
          </cell>
          <cell r="G45" t="str">
            <v/>
          </cell>
          <cell r="H45">
            <v>40</v>
          </cell>
          <cell r="J45">
            <v>97</v>
          </cell>
          <cell r="L45" t="str">
            <v>David STANĚK</v>
          </cell>
          <cell r="M45" t="str">
            <v>Mosty</v>
          </cell>
          <cell r="N45">
            <v>18.25</v>
          </cell>
          <cell r="O45">
            <v>21.52</v>
          </cell>
          <cell r="P45">
            <v>18.25</v>
          </cell>
          <cell r="R45">
            <v>18.25</v>
          </cell>
          <cell r="S45">
            <v>21.52</v>
          </cell>
          <cell r="T45">
            <v>18.25</v>
          </cell>
        </row>
        <row r="46">
          <cell r="A46">
            <v>27</v>
          </cell>
          <cell r="B46">
            <v>27.004999999999999</v>
          </cell>
          <cell r="C46">
            <v>27</v>
          </cell>
          <cell r="D46">
            <v>27</v>
          </cell>
          <cell r="E46">
            <v>15</v>
          </cell>
          <cell r="F46">
            <v>999</v>
          </cell>
          <cell r="G46" t="str">
            <v/>
          </cell>
          <cell r="H46">
            <v>41</v>
          </cell>
          <cell r="J46">
            <v>5</v>
          </cell>
          <cell r="L46" t="str">
            <v>Jakub SOLNICKÝ</v>
          </cell>
          <cell r="M46" t="str">
            <v>Těškovice</v>
          </cell>
          <cell r="N46">
            <v>19.170000000000002</v>
          </cell>
          <cell r="O46">
            <v>18.68</v>
          </cell>
          <cell r="P46">
            <v>18.68</v>
          </cell>
          <cell r="R46">
            <v>19.170000000000002</v>
          </cell>
          <cell r="S46">
            <v>18.68</v>
          </cell>
          <cell r="T46">
            <v>18.68</v>
          </cell>
        </row>
        <row r="47">
          <cell r="A47">
            <v>13</v>
          </cell>
          <cell r="B47">
            <v>13.015000000000001</v>
          </cell>
          <cell r="C47">
            <v>13</v>
          </cell>
          <cell r="D47">
            <v>999</v>
          </cell>
          <cell r="E47" t="str">
            <v/>
          </cell>
          <cell r="F47">
            <v>13</v>
          </cell>
          <cell r="G47">
            <v>7</v>
          </cell>
          <cell r="H47">
            <v>42</v>
          </cell>
          <cell r="J47">
            <v>15</v>
          </cell>
          <cell r="L47" t="str">
            <v>Martin PAŤHA</v>
          </cell>
          <cell r="M47" t="str">
            <v>Bludov</v>
          </cell>
          <cell r="N47">
            <v>18.23</v>
          </cell>
          <cell r="O47">
            <v>18.010000000000002</v>
          </cell>
          <cell r="P47">
            <v>18.010000000000002</v>
          </cell>
          <cell r="R47">
            <v>18.23</v>
          </cell>
          <cell r="S47">
            <v>18.010000000000002</v>
          </cell>
          <cell r="T47">
            <v>18.010000000000002</v>
          </cell>
        </row>
        <row r="48">
          <cell r="A48">
            <v>7</v>
          </cell>
          <cell r="B48">
            <v>7.0250000000000004</v>
          </cell>
          <cell r="C48">
            <v>7</v>
          </cell>
          <cell r="D48">
            <v>7</v>
          </cell>
          <cell r="E48">
            <v>6</v>
          </cell>
          <cell r="F48">
            <v>999</v>
          </cell>
          <cell r="G48" t="str">
            <v/>
          </cell>
          <cell r="H48">
            <v>43</v>
          </cell>
          <cell r="J48">
            <v>25</v>
          </cell>
          <cell r="L48" t="str">
            <v>Tomáš BOTH</v>
          </cell>
          <cell r="M48" t="str">
            <v>Závišice</v>
          </cell>
          <cell r="N48">
            <v>17.46</v>
          </cell>
          <cell r="O48">
            <v>99.99</v>
          </cell>
          <cell r="P48">
            <v>17.46</v>
          </cell>
          <cell r="R48">
            <v>17.46</v>
          </cell>
          <cell r="S48">
            <v>99.99</v>
          </cell>
          <cell r="T48">
            <v>17.46</v>
          </cell>
        </row>
        <row r="49">
          <cell r="A49">
            <v>65</v>
          </cell>
          <cell r="B49">
            <v>65.039000000000001</v>
          </cell>
          <cell r="C49">
            <v>65</v>
          </cell>
          <cell r="D49">
            <v>65</v>
          </cell>
          <cell r="E49">
            <v>37</v>
          </cell>
          <cell r="F49">
            <v>999</v>
          </cell>
          <cell r="G49" t="str">
            <v/>
          </cell>
          <cell r="H49">
            <v>44</v>
          </cell>
          <cell r="J49">
            <v>39</v>
          </cell>
          <cell r="L49" t="str">
            <v>Petr GVUZĎ</v>
          </cell>
          <cell r="M49" t="str">
            <v>Michálkovice</v>
          </cell>
          <cell r="N49">
            <v>22.62</v>
          </cell>
          <cell r="O49">
            <v>22.04</v>
          </cell>
          <cell r="P49">
            <v>22.04</v>
          </cell>
          <cell r="R49">
            <v>22.62</v>
          </cell>
          <cell r="S49">
            <v>22.04</v>
          </cell>
          <cell r="T49">
            <v>22.04</v>
          </cell>
        </row>
        <row r="50">
          <cell r="A50">
            <v>55</v>
          </cell>
          <cell r="B50">
            <v>55.045000000000002</v>
          </cell>
          <cell r="C50">
            <v>55</v>
          </cell>
          <cell r="D50">
            <v>999</v>
          </cell>
          <cell r="E50" t="str">
            <v/>
          </cell>
          <cell r="F50">
            <v>55</v>
          </cell>
          <cell r="G50">
            <v>24</v>
          </cell>
          <cell r="H50">
            <v>45</v>
          </cell>
          <cell r="J50">
            <v>45</v>
          </cell>
          <cell r="L50" t="str">
            <v>Jan HAVLÍČEK</v>
          </cell>
          <cell r="M50" t="str">
            <v>Domamyslice</v>
          </cell>
          <cell r="N50">
            <v>24.47</v>
          </cell>
          <cell r="O50">
            <v>20.399999999999999</v>
          </cell>
          <cell r="P50">
            <v>20.399999999999999</v>
          </cell>
          <cell r="R50">
            <v>24.47</v>
          </cell>
          <cell r="S50">
            <v>20.399999999999999</v>
          </cell>
          <cell r="T50">
            <v>20.399999999999999</v>
          </cell>
        </row>
        <row r="51">
          <cell r="A51">
            <v>66</v>
          </cell>
          <cell r="B51">
            <v>66.057000000000002</v>
          </cell>
          <cell r="C51">
            <v>66</v>
          </cell>
          <cell r="D51">
            <v>66</v>
          </cell>
          <cell r="E51">
            <v>38</v>
          </cell>
          <cell r="F51">
            <v>999</v>
          </cell>
          <cell r="G51" t="str">
            <v/>
          </cell>
          <cell r="H51">
            <v>46</v>
          </cell>
          <cell r="J51">
            <v>57</v>
          </cell>
          <cell r="L51" t="str">
            <v>Antonín ŠAMAJ</v>
          </cell>
          <cell r="M51" t="str">
            <v>Široká Niva</v>
          </cell>
          <cell r="N51">
            <v>22.22</v>
          </cell>
          <cell r="O51">
            <v>22.05</v>
          </cell>
          <cell r="P51">
            <v>22.05</v>
          </cell>
          <cell r="R51">
            <v>22.22</v>
          </cell>
          <cell r="S51">
            <v>22.05</v>
          </cell>
          <cell r="T51">
            <v>22.05</v>
          </cell>
        </row>
        <row r="52">
          <cell r="A52">
            <v>26</v>
          </cell>
          <cell r="B52">
            <v>26.065000000000001</v>
          </cell>
          <cell r="C52">
            <v>26</v>
          </cell>
          <cell r="D52">
            <v>999</v>
          </cell>
          <cell r="E52" t="str">
            <v/>
          </cell>
          <cell r="F52">
            <v>26</v>
          </cell>
          <cell r="G52">
            <v>12</v>
          </cell>
          <cell r="H52">
            <v>47</v>
          </cell>
          <cell r="J52">
            <v>65</v>
          </cell>
          <cell r="L52" t="str">
            <v>Jaroslav NOVÁK</v>
          </cell>
          <cell r="M52" t="str">
            <v>Milotice nad Bečvou</v>
          </cell>
          <cell r="N52">
            <v>21.28</v>
          </cell>
          <cell r="O52">
            <v>18.64</v>
          </cell>
          <cell r="P52">
            <v>18.64</v>
          </cell>
          <cell r="R52">
            <v>21.28</v>
          </cell>
          <cell r="S52">
            <v>18.64</v>
          </cell>
          <cell r="T52">
            <v>18.64</v>
          </cell>
        </row>
        <row r="53">
          <cell r="A53">
            <v>34</v>
          </cell>
          <cell r="B53">
            <v>34.075000000000003</v>
          </cell>
          <cell r="C53">
            <v>34</v>
          </cell>
          <cell r="D53">
            <v>34</v>
          </cell>
          <cell r="E53">
            <v>19</v>
          </cell>
          <cell r="F53">
            <v>999</v>
          </cell>
          <cell r="G53" t="str">
            <v/>
          </cell>
          <cell r="H53">
            <v>48</v>
          </cell>
          <cell r="J53">
            <v>75</v>
          </cell>
          <cell r="L53" t="str">
            <v>Richard ALEXOVIČ</v>
          </cell>
          <cell r="M53" t="str">
            <v>Kozlovice</v>
          </cell>
          <cell r="N53">
            <v>20.91</v>
          </cell>
          <cell r="O53">
            <v>18.98</v>
          </cell>
          <cell r="P53">
            <v>18.98</v>
          </cell>
          <cell r="R53">
            <v>20.91</v>
          </cell>
          <cell r="S53">
            <v>18.98</v>
          </cell>
          <cell r="T53">
            <v>18.98</v>
          </cell>
        </row>
        <row r="54">
          <cell r="A54">
            <v>52</v>
          </cell>
          <cell r="B54">
            <v>52.088999999999999</v>
          </cell>
          <cell r="C54">
            <v>52</v>
          </cell>
          <cell r="D54">
            <v>999</v>
          </cell>
          <cell r="E54" t="str">
            <v/>
          </cell>
          <cell r="F54">
            <v>52</v>
          </cell>
          <cell r="G54">
            <v>22</v>
          </cell>
          <cell r="H54">
            <v>49</v>
          </cell>
          <cell r="J54">
            <v>89</v>
          </cell>
          <cell r="L54" t="str">
            <v>Tomáš PALIČKA</v>
          </cell>
          <cell r="M54" t="str">
            <v>Ludéřov</v>
          </cell>
          <cell r="N54">
            <v>20.079999999999998</v>
          </cell>
          <cell r="O54">
            <v>99.99</v>
          </cell>
          <cell r="P54">
            <v>20.079999999999998</v>
          </cell>
          <cell r="R54">
            <v>20.079999999999998</v>
          </cell>
          <cell r="S54">
            <v>99.99</v>
          </cell>
          <cell r="T54">
            <v>20.079999999999998</v>
          </cell>
        </row>
        <row r="55">
          <cell r="A55">
            <v>51</v>
          </cell>
          <cell r="B55">
            <v>51.097999999999999</v>
          </cell>
          <cell r="C55">
            <v>51</v>
          </cell>
          <cell r="D55">
            <v>51</v>
          </cell>
          <cell r="E55">
            <v>30</v>
          </cell>
          <cell r="F55">
            <v>999</v>
          </cell>
          <cell r="G55" t="str">
            <v/>
          </cell>
          <cell r="H55">
            <v>50</v>
          </cell>
          <cell r="J55">
            <v>98</v>
          </cell>
          <cell r="L55" t="str">
            <v>Filip LÁZNIČKA</v>
          </cell>
          <cell r="M55" t="str">
            <v>Mosty</v>
          </cell>
          <cell r="N55">
            <v>19.97</v>
          </cell>
          <cell r="O55">
            <v>20.47</v>
          </cell>
          <cell r="P55">
            <v>19.97</v>
          </cell>
          <cell r="R55">
            <v>19.97</v>
          </cell>
          <cell r="S55">
            <v>20.47</v>
          </cell>
          <cell r="T55">
            <v>19.97</v>
          </cell>
        </row>
        <row r="56">
          <cell r="A56">
            <v>75</v>
          </cell>
          <cell r="B56">
            <v>80.006</v>
          </cell>
          <cell r="C56">
            <v>80</v>
          </cell>
          <cell r="D56">
            <v>80</v>
          </cell>
          <cell r="E56">
            <v>43</v>
          </cell>
          <cell r="F56">
            <v>999</v>
          </cell>
          <cell r="G56" t="str">
            <v/>
          </cell>
          <cell r="H56">
            <v>51</v>
          </cell>
          <cell r="J56">
            <v>6</v>
          </cell>
          <cell r="L56" t="str">
            <v>Vladimír ŠENK</v>
          </cell>
          <cell r="M56" t="str">
            <v>Těškovice</v>
          </cell>
          <cell r="N56">
            <v>99.99</v>
          </cell>
          <cell r="O56">
            <v>99.99</v>
          </cell>
          <cell r="P56">
            <v>99.99</v>
          </cell>
          <cell r="R56">
            <v>99.99</v>
          </cell>
          <cell r="S56">
            <v>99.99</v>
          </cell>
          <cell r="T56">
            <v>99.99</v>
          </cell>
        </row>
        <row r="57">
          <cell r="A57">
            <v>12</v>
          </cell>
          <cell r="B57">
            <v>12.016</v>
          </cell>
          <cell r="C57">
            <v>12</v>
          </cell>
          <cell r="D57">
            <v>999</v>
          </cell>
          <cell r="E57" t="str">
            <v/>
          </cell>
          <cell r="F57">
            <v>12</v>
          </cell>
          <cell r="G57">
            <v>6</v>
          </cell>
          <cell r="H57">
            <v>52</v>
          </cell>
          <cell r="J57">
            <v>16</v>
          </cell>
          <cell r="L57" t="str">
            <v>Tomáš RIEDL</v>
          </cell>
          <cell r="M57" t="str">
            <v>Bludov</v>
          </cell>
          <cell r="N57">
            <v>18</v>
          </cell>
          <cell r="O57">
            <v>99.99</v>
          </cell>
          <cell r="P57">
            <v>18</v>
          </cell>
          <cell r="R57">
            <v>18</v>
          </cell>
          <cell r="S57">
            <v>99.99</v>
          </cell>
          <cell r="T57">
            <v>18</v>
          </cell>
        </row>
        <row r="58">
          <cell r="A58">
            <v>23</v>
          </cell>
          <cell r="B58">
            <v>23.026</v>
          </cell>
          <cell r="C58">
            <v>23</v>
          </cell>
          <cell r="D58">
            <v>23</v>
          </cell>
          <cell r="E58">
            <v>12</v>
          </cell>
          <cell r="F58">
            <v>999</v>
          </cell>
          <cell r="G58" t="str">
            <v/>
          </cell>
          <cell r="H58">
            <v>53</v>
          </cell>
          <cell r="J58">
            <v>26</v>
          </cell>
          <cell r="L58" t="str">
            <v>Lukáš KAVKA</v>
          </cell>
          <cell r="M58" t="str">
            <v>Závišice</v>
          </cell>
          <cell r="N58">
            <v>18.72</v>
          </cell>
          <cell r="O58">
            <v>18.43</v>
          </cell>
          <cell r="P58">
            <v>18.43</v>
          </cell>
          <cell r="R58">
            <v>18.72</v>
          </cell>
          <cell r="S58">
            <v>18.43</v>
          </cell>
          <cell r="T58">
            <v>18.43</v>
          </cell>
        </row>
        <row r="59">
          <cell r="A59">
            <v>38</v>
          </cell>
          <cell r="B59">
            <v>38.036999999999999</v>
          </cell>
          <cell r="C59">
            <v>38</v>
          </cell>
          <cell r="D59">
            <v>38</v>
          </cell>
          <cell r="E59">
            <v>22</v>
          </cell>
          <cell r="F59">
            <v>999</v>
          </cell>
          <cell r="G59" t="str">
            <v/>
          </cell>
          <cell r="H59">
            <v>54</v>
          </cell>
          <cell r="J59">
            <v>37</v>
          </cell>
          <cell r="L59" t="str">
            <v>Michal ADÁMEK</v>
          </cell>
          <cell r="M59" t="str">
            <v>Michálkovice</v>
          </cell>
          <cell r="N59">
            <v>19.14</v>
          </cell>
          <cell r="O59">
            <v>99.99</v>
          </cell>
          <cell r="P59">
            <v>19.14</v>
          </cell>
          <cell r="R59">
            <v>19.14</v>
          </cell>
          <cell r="S59">
            <v>99.99</v>
          </cell>
          <cell r="T59">
            <v>19.14</v>
          </cell>
        </row>
        <row r="60">
          <cell r="A60">
            <v>33</v>
          </cell>
          <cell r="B60">
            <v>33.045999999999999</v>
          </cell>
          <cell r="C60">
            <v>33</v>
          </cell>
          <cell r="D60">
            <v>999</v>
          </cell>
          <cell r="E60" t="str">
            <v/>
          </cell>
          <cell r="F60">
            <v>33</v>
          </cell>
          <cell r="G60">
            <v>15</v>
          </cell>
          <cell r="H60">
            <v>55</v>
          </cell>
          <cell r="J60">
            <v>46</v>
          </cell>
          <cell r="L60" t="str">
            <v>Lukáš KOUDELKA</v>
          </cell>
          <cell r="M60" t="str">
            <v>Domamyslice</v>
          </cell>
          <cell r="N60">
            <v>20.43</v>
          </cell>
          <cell r="O60">
            <v>18.89</v>
          </cell>
          <cell r="P60">
            <v>18.89</v>
          </cell>
          <cell r="R60">
            <v>20.43</v>
          </cell>
          <cell r="S60">
            <v>18.89</v>
          </cell>
          <cell r="T60">
            <v>18.89</v>
          </cell>
        </row>
        <row r="61">
          <cell r="A61">
            <v>73</v>
          </cell>
          <cell r="B61">
            <v>73.052999999999997</v>
          </cell>
          <cell r="C61">
            <v>73</v>
          </cell>
          <cell r="D61">
            <v>73</v>
          </cell>
          <cell r="E61">
            <v>42</v>
          </cell>
          <cell r="F61">
            <v>999</v>
          </cell>
          <cell r="G61" t="str">
            <v/>
          </cell>
          <cell r="H61">
            <v>56</v>
          </cell>
          <cell r="J61">
            <v>53</v>
          </cell>
          <cell r="L61" t="str">
            <v>Ondřej FOROS</v>
          </cell>
          <cell r="M61" t="str">
            <v>Široká Niva</v>
          </cell>
          <cell r="N61">
            <v>99.99</v>
          </cell>
          <cell r="O61">
            <v>39.57</v>
          </cell>
          <cell r="P61">
            <v>39.57</v>
          </cell>
          <cell r="R61">
            <v>99.99</v>
          </cell>
          <cell r="S61">
            <v>39.57</v>
          </cell>
          <cell r="T61">
            <v>39.57</v>
          </cell>
        </row>
        <row r="62">
          <cell r="A62">
            <v>3</v>
          </cell>
          <cell r="B62">
            <v>3.0659999999999998</v>
          </cell>
          <cell r="C62">
            <v>3</v>
          </cell>
          <cell r="D62">
            <v>999</v>
          </cell>
          <cell r="E62" t="str">
            <v/>
          </cell>
          <cell r="F62">
            <v>3</v>
          </cell>
          <cell r="G62">
            <v>1</v>
          </cell>
          <cell r="H62">
            <v>57</v>
          </cell>
          <cell r="J62">
            <v>66</v>
          </cell>
          <cell r="L62" t="str">
            <v>Jan BISKUP</v>
          </cell>
          <cell r="M62" t="str">
            <v>Milotice nad Bečvou</v>
          </cell>
          <cell r="N62">
            <v>17.55</v>
          </cell>
          <cell r="O62">
            <v>17.079999999999998</v>
          </cell>
          <cell r="P62">
            <v>17.079999999999998</v>
          </cell>
          <cell r="R62">
            <v>17.55</v>
          </cell>
          <cell r="S62">
            <v>17.079999999999998</v>
          </cell>
          <cell r="T62">
            <v>17.079999999999998</v>
          </cell>
        </row>
        <row r="63">
          <cell r="A63">
            <v>60</v>
          </cell>
          <cell r="B63">
            <v>60.076000000000001</v>
          </cell>
          <cell r="C63">
            <v>60</v>
          </cell>
          <cell r="D63">
            <v>60</v>
          </cell>
          <cell r="E63">
            <v>34</v>
          </cell>
          <cell r="F63">
            <v>999</v>
          </cell>
          <cell r="G63" t="str">
            <v/>
          </cell>
          <cell r="H63">
            <v>58</v>
          </cell>
          <cell r="J63">
            <v>76</v>
          </cell>
          <cell r="L63" t="str">
            <v>Jaroslav DOLECH</v>
          </cell>
          <cell r="M63" t="str">
            <v>Kozlovice</v>
          </cell>
          <cell r="N63">
            <v>21.49</v>
          </cell>
          <cell r="O63">
            <v>24.91</v>
          </cell>
          <cell r="P63">
            <v>21.49</v>
          </cell>
          <cell r="R63">
            <v>21.49</v>
          </cell>
          <cell r="S63">
            <v>24.91</v>
          </cell>
          <cell r="T63">
            <v>21.49</v>
          </cell>
        </row>
        <row r="64">
          <cell r="A64">
            <v>14</v>
          </cell>
          <cell r="B64">
            <v>14.084</v>
          </cell>
          <cell r="C64">
            <v>14</v>
          </cell>
          <cell r="D64">
            <v>999</v>
          </cell>
          <cell r="E64" t="str">
            <v/>
          </cell>
          <cell r="F64">
            <v>14</v>
          </cell>
          <cell r="G64">
            <v>8</v>
          </cell>
          <cell r="H64">
            <v>59</v>
          </cell>
          <cell r="J64">
            <v>84</v>
          </cell>
          <cell r="L64" t="str">
            <v>Martin BARTOŠ</v>
          </cell>
          <cell r="M64" t="str">
            <v>Ludéřov</v>
          </cell>
          <cell r="N64">
            <v>18.95</v>
          </cell>
          <cell r="O64">
            <v>18.14</v>
          </cell>
          <cell r="P64">
            <v>18.14</v>
          </cell>
          <cell r="R64">
            <v>18.95</v>
          </cell>
          <cell r="S64">
            <v>18.14</v>
          </cell>
          <cell r="T64">
            <v>18.14</v>
          </cell>
        </row>
        <row r="65">
          <cell r="A65">
            <v>64</v>
          </cell>
          <cell r="B65">
            <v>64.099000000000004</v>
          </cell>
          <cell r="C65">
            <v>64</v>
          </cell>
          <cell r="D65">
            <v>64</v>
          </cell>
          <cell r="E65">
            <v>36</v>
          </cell>
          <cell r="F65">
            <v>999</v>
          </cell>
          <cell r="G65" t="str">
            <v/>
          </cell>
          <cell r="H65">
            <v>60</v>
          </cell>
          <cell r="J65">
            <v>99</v>
          </cell>
          <cell r="L65" t="str">
            <v>Pavel STENCHLY</v>
          </cell>
          <cell r="M65" t="str">
            <v>Mosty</v>
          </cell>
          <cell r="N65">
            <v>21.94</v>
          </cell>
          <cell r="O65">
            <v>99.99</v>
          </cell>
          <cell r="P65">
            <v>21.94</v>
          </cell>
          <cell r="R65">
            <v>21.94</v>
          </cell>
          <cell r="S65">
            <v>99.99</v>
          </cell>
          <cell r="T65">
            <v>21.94</v>
          </cell>
        </row>
        <row r="66">
          <cell r="A66">
            <v>16</v>
          </cell>
          <cell r="B66">
            <v>16.007000000000001</v>
          </cell>
          <cell r="C66">
            <v>16</v>
          </cell>
          <cell r="D66">
            <v>16</v>
          </cell>
          <cell r="E66">
            <v>7</v>
          </cell>
          <cell r="F66">
            <v>999</v>
          </cell>
          <cell r="G66" t="str">
            <v/>
          </cell>
          <cell r="H66">
            <v>61</v>
          </cell>
          <cell r="J66">
            <v>7</v>
          </cell>
          <cell r="L66" t="str">
            <v>Vojtěch VAVREČKA</v>
          </cell>
          <cell r="M66" t="str">
            <v>Těškovice</v>
          </cell>
          <cell r="N66">
            <v>18.2</v>
          </cell>
          <cell r="O66">
            <v>99.99</v>
          </cell>
          <cell r="P66">
            <v>18.2</v>
          </cell>
          <cell r="R66">
            <v>18.2</v>
          </cell>
          <cell r="S66">
            <v>99.99</v>
          </cell>
          <cell r="T66">
            <v>18.2</v>
          </cell>
        </row>
        <row r="67">
          <cell r="A67">
            <v>22</v>
          </cell>
          <cell r="B67">
            <v>22.016999999999999</v>
          </cell>
          <cell r="C67">
            <v>22</v>
          </cell>
          <cell r="D67">
            <v>999</v>
          </cell>
          <cell r="E67" t="str">
            <v/>
          </cell>
          <cell r="F67">
            <v>22</v>
          </cell>
          <cell r="G67">
            <v>11</v>
          </cell>
          <cell r="H67">
            <v>62</v>
          </cell>
          <cell r="J67">
            <v>17</v>
          </cell>
          <cell r="L67" t="str">
            <v>Miroslav HÉL</v>
          </cell>
          <cell r="M67" t="str">
            <v>Bludov</v>
          </cell>
          <cell r="N67">
            <v>18.38</v>
          </cell>
          <cell r="O67">
            <v>24.17</v>
          </cell>
          <cell r="P67">
            <v>18.38</v>
          </cell>
          <cell r="R67">
            <v>18.38</v>
          </cell>
          <cell r="S67">
            <v>24.17</v>
          </cell>
          <cell r="T67">
            <v>18.38</v>
          </cell>
        </row>
        <row r="68">
          <cell r="A68">
            <v>57</v>
          </cell>
          <cell r="B68">
            <v>57.027000000000001</v>
          </cell>
          <cell r="C68">
            <v>57</v>
          </cell>
          <cell r="D68">
            <v>57</v>
          </cell>
          <cell r="E68">
            <v>33</v>
          </cell>
          <cell r="F68">
            <v>999</v>
          </cell>
          <cell r="G68" t="str">
            <v/>
          </cell>
          <cell r="H68">
            <v>63</v>
          </cell>
          <cell r="J68">
            <v>27</v>
          </cell>
          <cell r="L68" t="str">
            <v>Radek BIEL</v>
          </cell>
          <cell r="M68" t="str">
            <v>Závišice</v>
          </cell>
          <cell r="N68">
            <v>22.34</v>
          </cell>
          <cell r="O68">
            <v>20.62</v>
          </cell>
          <cell r="P68">
            <v>20.62</v>
          </cell>
          <cell r="R68">
            <v>22.34</v>
          </cell>
          <cell r="S68">
            <v>20.62</v>
          </cell>
          <cell r="T68">
            <v>20.62</v>
          </cell>
        </row>
        <row r="69">
          <cell r="A69">
            <v>35</v>
          </cell>
          <cell r="B69">
            <v>35.036000000000001</v>
          </cell>
          <cell r="C69">
            <v>35</v>
          </cell>
          <cell r="D69">
            <v>35</v>
          </cell>
          <cell r="E69">
            <v>20</v>
          </cell>
          <cell r="F69">
            <v>999</v>
          </cell>
          <cell r="G69" t="str">
            <v/>
          </cell>
          <cell r="H69">
            <v>64</v>
          </cell>
          <cell r="J69">
            <v>36</v>
          </cell>
          <cell r="L69" t="str">
            <v>Tomáš HEIDUK</v>
          </cell>
          <cell r="M69" t="str">
            <v>Michálkovice</v>
          </cell>
          <cell r="N69">
            <v>19.34</v>
          </cell>
          <cell r="O69">
            <v>19.04</v>
          </cell>
          <cell r="P69">
            <v>19.04</v>
          </cell>
          <cell r="R69">
            <v>19.34</v>
          </cell>
          <cell r="S69">
            <v>19.04</v>
          </cell>
          <cell r="T69">
            <v>19.04</v>
          </cell>
        </row>
        <row r="70">
          <cell r="A70">
            <v>61</v>
          </cell>
          <cell r="B70">
            <v>61.046999999999997</v>
          </cell>
          <cell r="C70">
            <v>61</v>
          </cell>
          <cell r="D70">
            <v>999</v>
          </cell>
          <cell r="E70" t="str">
            <v/>
          </cell>
          <cell r="F70">
            <v>61</v>
          </cell>
          <cell r="G70">
            <v>27</v>
          </cell>
          <cell r="H70">
            <v>65</v>
          </cell>
          <cell r="J70">
            <v>47</v>
          </cell>
          <cell r="L70" t="str">
            <v>Jaroslav ZATLOUKAL</v>
          </cell>
          <cell r="M70" t="str">
            <v>Domamyslice</v>
          </cell>
          <cell r="N70">
            <v>21.7</v>
          </cell>
          <cell r="O70">
            <v>99.99</v>
          </cell>
          <cell r="P70">
            <v>21.7</v>
          </cell>
          <cell r="R70">
            <v>21.7</v>
          </cell>
          <cell r="S70">
            <v>99.99</v>
          </cell>
          <cell r="T70">
            <v>21.7</v>
          </cell>
        </row>
        <row r="71">
          <cell r="A71">
            <v>63</v>
          </cell>
          <cell r="B71">
            <v>63.055</v>
          </cell>
          <cell r="C71">
            <v>63</v>
          </cell>
          <cell r="D71">
            <v>63</v>
          </cell>
          <cell r="E71">
            <v>35</v>
          </cell>
          <cell r="F71">
            <v>999</v>
          </cell>
          <cell r="G71" t="str">
            <v/>
          </cell>
          <cell r="H71">
            <v>66</v>
          </cell>
          <cell r="J71">
            <v>55</v>
          </cell>
          <cell r="L71" t="str">
            <v>Vojtěch ŠAMAJ</v>
          </cell>
          <cell r="M71" t="str">
            <v>Široká Niva</v>
          </cell>
          <cell r="N71">
            <v>22.19</v>
          </cell>
          <cell r="O71">
            <v>21.93</v>
          </cell>
          <cell r="P71">
            <v>21.93</v>
          </cell>
          <cell r="R71">
            <v>22.19</v>
          </cell>
          <cell r="S71">
            <v>21.93</v>
          </cell>
          <cell r="T71">
            <v>21.93</v>
          </cell>
        </row>
        <row r="72">
          <cell r="A72">
            <v>30</v>
          </cell>
          <cell r="B72">
            <v>30.067</v>
          </cell>
          <cell r="C72">
            <v>30</v>
          </cell>
          <cell r="D72">
            <v>999</v>
          </cell>
          <cell r="E72" t="str">
            <v/>
          </cell>
          <cell r="F72">
            <v>30</v>
          </cell>
          <cell r="G72">
            <v>14</v>
          </cell>
          <cell r="H72">
            <v>67</v>
          </cell>
          <cell r="J72">
            <v>67</v>
          </cell>
          <cell r="L72" t="str">
            <v>Tomáš HORÁK</v>
          </cell>
          <cell r="M72" t="str">
            <v>Milotice nad Bečvou</v>
          </cell>
          <cell r="N72">
            <v>20</v>
          </cell>
          <cell r="O72">
            <v>18.84</v>
          </cell>
          <cell r="P72">
            <v>18.84</v>
          </cell>
          <cell r="R72">
            <v>20</v>
          </cell>
          <cell r="S72">
            <v>18.84</v>
          </cell>
          <cell r="T72">
            <v>18.84</v>
          </cell>
        </row>
        <row r="73">
          <cell r="A73">
            <v>2</v>
          </cell>
          <cell r="B73">
            <v>2.077</v>
          </cell>
          <cell r="C73">
            <v>2</v>
          </cell>
          <cell r="D73">
            <v>2</v>
          </cell>
          <cell r="E73">
            <v>2</v>
          </cell>
          <cell r="F73">
            <v>999</v>
          </cell>
          <cell r="G73" t="str">
            <v/>
          </cell>
          <cell r="H73">
            <v>68</v>
          </cell>
          <cell r="J73">
            <v>77</v>
          </cell>
          <cell r="L73" t="str">
            <v>Lukáš TABACH</v>
          </cell>
          <cell r="M73" t="str">
            <v>Kozlovice</v>
          </cell>
          <cell r="N73">
            <v>17.260000000000002</v>
          </cell>
          <cell r="O73">
            <v>16.579999999999998</v>
          </cell>
          <cell r="P73">
            <v>16.579999999999998</v>
          </cell>
          <cell r="R73">
            <v>17.260000000000002</v>
          </cell>
          <cell r="S73">
            <v>16.579999999999998</v>
          </cell>
          <cell r="T73">
            <v>16.579999999999998</v>
          </cell>
        </row>
        <row r="74">
          <cell r="A74">
            <v>40</v>
          </cell>
          <cell r="B74">
            <v>40.085000000000001</v>
          </cell>
          <cell r="C74">
            <v>40</v>
          </cell>
          <cell r="D74">
            <v>999</v>
          </cell>
          <cell r="E74" t="str">
            <v/>
          </cell>
          <cell r="F74">
            <v>40</v>
          </cell>
          <cell r="G74">
            <v>17</v>
          </cell>
          <cell r="H74">
            <v>69</v>
          </cell>
          <cell r="J74">
            <v>85</v>
          </cell>
          <cell r="L74" t="str">
            <v>Michal ŠPIČAN</v>
          </cell>
          <cell r="M74" t="str">
            <v>Ludéřov</v>
          </cell>
          <cell r="N74">
            <v>19.63</v>
          </cell>
          <cell r="O74">
            <v>19.28</v>
          </cell>
          <cell r="P74">
            <v>19.28</v>
          </cell>
          <cell r="R74">
            <v>19.63</v>
          </cell>
          <cell r="S74">
            <v>19.28</v>
          </cell>
          <cell r="T74">
            <v>19.28</v>
          </cell>
        </row>
        <row r="75">
          <cell r="A75">
            <v>29</v>
          </cell>
          <cell r="B75">
            <v>29.1</v>
          </cell>
          <cell r="C75">
            <v>29</v>
          </cell>
          <cell r="D75">
            <v>29</v>
          </cell>
          <cell r="E75">
            <v>16</v>
          </cell>
          <cell r="F75">
            <v>999</v>
          </cell>
          <cell r="G75" t="str">
            <v/>
          </cell>
          <cell r="H75">
            <v>70</v>
          </cell>
          <cell r="J75">
            <v>100</v>
          </cell>
          <cell r="L75" t="str">
            <v>Jan VALICA</v>
          </cell>
          <cell r="M75" t="str">
            <v>Mosty</v>
          </cell>
          <cell r="N75">
            <v>19.010000000000002</v>
          </cell>
          <cell r="O75">
            <v>18.84</v>
          </cell>
          <cell r="P75">
            <v>18.84</v>
          </cell>
          <cell r="R75">
            <v>19.010000000000002</v>
          </cell>
          <cell r="S75">
            <v>18.84</v>
          </cell>
          <cell r="T75">
            <v>18.84</v>
          </cell>
        </row>
        <row r="76">
          <cell r="A76">
            <v>5</v>
          </cell>
          <cell r="B76">
            <v>5.1079999999999997</v>
          </cell>
          <cell r="C76">
            <v>5</v>
          </cell>
          <cell r="D76">
            <v>5</v>
          </cell>
          <cell r="E76">
            <v>4</v>
          </cell>
          <cell r="F76">
            <v>999</v>
          </cell>
          <cell r="G76" t="str">
            <v/>
          </cell>
          <cell r="H76">
            <v>71</v>
          </cell>
          <cell r="J76">
            <v>108</v>
          </cell>
          <cell r="L76" t="str">
            <v>Matěj KRAYZEL</v>
          </cell>
          <cell r="M76" t="str">
            <v>Těškovice</v>
          </cell>
          <cell r="N76">
            <v>17.32</v>
          </cell>
          <cell r="O76">
            <v>99.99</v>
          </cell>
          <cell r="P76">
            <v>17.32</v>
          </cell>
          <cell r="R76">
            <v>17.32</v>
          </cell>
          <cell r="S76">
            <v>99.99</v>
          </cell>
          <cell r="T76">
            <v>17.32</v>
          </cell>
        </row>
        <row r="77">
          <cell r="A77">
            <v>9</v>
          </cell>
          <cell r="B77">
            <v>9.0180000000000007</v>
          </cell>
          <cell r="C77">
            <v>9</v>
          </cell>
          <cell r="D77">
            <v>999</v>
          </cell>
          <cell r="E77" t="str">
            <v/>
          </cell>
          <cell r="F77">
            <v>9</v>
          </cell>
          <cell r="G77">
            <v>3</v>
          </cell>
          <cell r="H77">
            <v>72</v>
          </cell>
          <cell r="J77">
            <v>18</v>
          </cell>
          <cell r="L77" t="str">
            <v>Tomáš WEIDINGER</v>
          </cell>
          <cell r="M77" t="str">
            <v>Bludov</v>
          </cell>
          <cell r="N77">
            <v>18.190000000000001</v>
          </cell>
          <cell r="O77">
            <v>17.61</v>
          </cell>
          <cell r="P77">
            <v>17.61</v>
          </cell>
          <cell r="R77">
            <v>18.190000000000001</v>
          </cell>
          <cell r="S77">
            <v>17.61</v>
          </cell>
          <cell r="T77">
            <v>17.61</v>
          </cell>
        </row>
        <row r="78">
          <cell r="A78">
            <v>39</v>
          </cell>
          <cell r="B78">
            <v>39.027999999999999</v>
          </cell>
          <cell r="C78">
            <v>39</v>
          </cell>
          <cell r="D78">
            <v>39</v>
          </cell>
          <cell r="E78">
            <v>23</v>
          </cell>
          <cell r="F78">
            <v>999</v>
          </cell>
          <cell r="G78" t="str">
            <v/>
          </cell>
          <cell r="H78">
            <v>73</v>
          </cell>
          <cell r="J78">
            <v>28</v>
          </cell>
          <cell r="L78" t="str">
            <v>Ondřej KAHÁNEK</v>
          </cell>
          <cell r="M78" t="str">
            <v>Závišice</v>
          </cell>
          <cell r="N78">
            <v>19.27</v>
          </cell>
          <cell r="O78">
            <v>20.43</v>
          </cell>
          <cell r="P78">
            <v>19.27</v>
          </cell>
          <cell r="R78">
            <v>19.27</v>
          </cell>
          <cell r="S78">
            <v>20.43</v>
          </cell>
          <cell r="T78">
            <v>19.27</v>
          </cell>
        </row>
        <row r="79">
          <cell r="A79">
            <v>25</v>
          </cell>
          <cell r="B79">
            <v>25.033999999999999</v>
          </cell>
          <cell r="C79">
            <v>25</v>
          </cell>
          <cell r="D79">
            <v>25</v>
          </cell>
          <cell r="E79">
            <v>14</v>
          </cell>
          <cell r="F79">
            <v>999</v>
          </cell>
          <cell r="G79" t="str">
            <v/>
          </cell>
          <cell r="H79">
            <v>74</v>
          </cell>
          <cell r="J79">
            <v>34</v>
          </cell>
          <cell r="L79" t="str">
            <v>Jan VIREC</v>
          </cell>
          <cell r="M79" t="str">
            <v>Michálkovice</v>
          </cell>
          <cell r="N79">
            <v>20.72</v>
          </cell>
          <cell r="O79">
            <v>18.63</v>
          </cell>
          <cell r="P79">
            <v>18.63</v>
          </cell>
          <cell r="R79">
            <v>20.72</v>
          </cell>
          <cell r="S79">
            <v>18.63</v>
          </cell>
          <cell r="T79">
            <v>18.63</v>
          </cell>
        </row>
        <row r="80">
          <cell r="A80">
            <v>67</v>
          </cell>
          <cell r="B80">
            <v>67.048000000000002</v>
          </cell>
          <cell r="C80">
            <v>67</v>
          </cell>
          <cell r="D80">
            <v>999</v>
          </cell>
          <cell r="E80" t="str">
            <v/>
          </cell>
          <cell r="F80">
            <v>67</v>
          </cell>
          <cell r="G80">
            <v>29</v>
          </cell>
          <cell r="H80">
            <v>75</v>
          </cell>
          <cell r="J80">
            <v>48</v>
          </cell>
          <cell r="L80" t="str">
            <v>Adam MRÁČEK</v>
          </cell>
          <cell r="M80" t="str">
            <v>Domamyslice</v>
          </cell>
          <cell r="N80">
            <v>22.93</v>
          </cell>
          <cell r="O80">
            <v>99.99</v>
          </cell>
          <cell r="P80">
            <v>22.93</v>
          </cell>
          <cell r="R80">
            <v>22.93</v>
          </cell>
          <cell r="S80">
            <v>99.99</v>
          </cell>
          <cell r="T80">
            <v>22.93</v>
          </cell>
        </row>
        <row r="81">
          <cell r="A81">
            <v>77</v>
          </cell>
          <cell r="B81">
            <v>80.058999999999997</v>
          </cell>
          <cell r="C81">
            <v>80</v>
          </cell>
          <cell r="D81">
            <v>80</v>
          </cell>
          <cell r="E81">
            <v>43</v>
          </cell>
          <cell r="F81">
            <v>999</v>
          </cell>
          <cell r="G81" t="str">
            <v/>
          </cell>
          <cell r="H81">
            <v>76</v>
          </cell>
          <cell r="J81">
            <v>59</v>
          </cell>
          <cell r="L81" t="str">
            <v>neobsazen</v>
          </cell>
          <cell r="M81" t="str">
            <v>Široká Niva</v>
          </cell>
          <cell r="N81">
            <v>99.99</v>
          </cell>
          <cell r="O81">
            <v>99.99</v>
          </cell>
          <cell r="P81">
            <v>99.99</v>
          </cell>
          <cell r="R81">
            <v>99.99</v>
          </cell>
          <cell r="S81">
            <v>99.99</v>
          </cell>
          <cell r="T81">
            <v>99.99</v>
          </cell>
        </row>
        <row r="82">
          <cell r="A82">
            <v>28</v>
          </cell>
          <cell r="B82">
            <v>28.07</v>
          </cell>
          <cell r="C82">
            <v>28</v>
          </cell>
          <cell r="D82">
            <v>999</v>
          </cell>
          <cell r="E82" t="str">
            <v/>
          </cell>
          <cell r="F82">
            <v>28</v>
          </cell>
          <cell r="G82">
            <v>13</v>
          </cell>
          <cell r="H82">
            <v>77</v>
          </cell>
          <cell r="J82">
            <v>70</v>
          </cell>
          <cell r="L82" t="str">
            <v>Jakub ANDRÝSEK</v>
          </cell>
          <cell r="M82" t="str">
            <v>Milotice nad Bečvou</v>
          </cell>
          <cell r="N82">
            <v>19.96</v>
          </cell>
          <cell r="O82">
            <v>18.75</v>
          </cell>
          <cell r="P82">
            <v>18.75</v>
          </cell>
          <cell r="R82">
            <v>19.96</v>
          </cell>
          <cell r="S82">
            <v>18.75</v>
          </cell>
          <cell r="T82">
            <v>18.75</v>
          </cell>
        </row>
        <row r="83">
          <cell r="A83">
            <v>78</v>
          </cell>
          <cell r="B83">
            <v>80.072000000000003</v>
          </cell>
          <cell r="C83">
            <v>80</v>
          </cell>
          <cell r="D83">
            <v>80</v>
          </cell>
          <cell r="E83">
            <v>43</v>
          </cell>
          <cell r="F83">
            <v>999</v>
          </cell>
          <cell r="G83" t="str">
            <v/>
          </cell>
          <cell r="H83">
            <v>78</v>
          </cell>
          <cell r="J83">
            <v>72</v>
          </cell>
          <cell r="L83" t="str">
            <v>neobsazen</v>
          </cell>
          <cell r="M83" t="str">
            <v>Kozlovice</v>
          </cell>
          <cell r="N83">
            <v>99.99</v>
          </cell>
          <cell r="O83">
            <v>99.99</v>
          </cell>
          <cell r="P83">
            <v>99.99</v>
          </cell>
          <cell r="R83">
            <v>99.99</v>
          </cell>
          <cell r="S83">
            <v>99.99</v>
          </cell>
          <cell r="T83">
            <v>99.99</v>
          </cell>
        </row>
        <row r="84">
          <cell r="A84">
            <v>80</v>
          </cell>
          <cell r="B84">
            <v>80.087999999999994</v>
          </cell>
          <cell r="C84">
            <v>80</v>
          </cell>
          <cell r="D84">
            <v>999</v>
          </cell>
          <cell r="E84" t="str">
            <v/>
          </cell>
          <cell r="F84">
            <v>80</v>
          </cell>
          <cell r="G84">
            <v>32</v>
          </cell>
          <cell r="H84">
            <v>79</v>
          </cell>
          <cell r="J84">
            <v>88</v>
          </cell>
          <cell r="L84" t="str">
            <v>neobsazen</v>
          </cell>
          <cell r="M84" t="str">
            <v>Ludéřov</v>
          </cell>
          <cell r="N84">
            <v>99.99</v>
          </cell>
          <cell r="O84">
            <v>99.99</v>
          </cell>
          <cell r="P84">
            <v>99.99</v>
          </cell>
          <cell r="R84">
            <v>99.99</v>
          </cell>
          <cell r="S84">
            <v>99.99</v>
          </cell>
          <cell r="T84">
            <v>99.99</v>
          </cell>
        </row>
        <row r="85">
          <cell r="A85">
            <v>43</v>
          </cell>
          <cell r="B85">
            <v>43.091000000000001</v>
          </cell>
          <cell r="C85">
            <v>43</v>
          </cell>
          <cell r="D85">
            <v>43</v>
          </cell>
          <cell r="E85">
            <v>25</v>
          </cell>
          <cell r="F85">
            <v>999</v>
          </cell>
          <cell r="G85" t="str">
            <v/>
          </cell>
          <cell r="H85">
            <v>80</v>
          </cell>
          <cell r="J85">
            <v>91</v>
          </cell>
          <cell r="L85" t="str">
            <v>Tomáš CZOPNIK</v>
          </cell>
          <cell r="M85" t="str">
            <v>Mosty</v>
          </cell>
          <cell r="N85">
            <v>19.63</v>
          </cell>
          <cell r="O85">
            <v>19.41</v>
          </cell>
          <cell r="P85">
            <v>19.41</v>
          </cell>
          <cell r="R85">
            <v>19.63</v>
          </cell>
          <cell r="S85">
            <v>19.41</v>
          </cell>
          <cell r="T85">
            <v>19.41</v>
          </cell>
        </row>
      </sheetData>
      <sheetData sheetId="3"/>
      <sheetData sheetId="4"/>
      <sheetData sheetId="5">
        <row r="6">
          <cell r="C6">
            <v>2</v>
          </cell>
        </row>
      </sheetData>
      <sheetData sheetId="6"/>
      <sheetData sheetId="7">
        <row r="4">
          <cell r="A4">
            <v>2</v>
          </cell>
        </row>
      </sheetData>
      <sheetData sheetId="8">
        <row r="7">
          <cell r="A7">
            <v>6</v>
          </cell>
        </row>
      </sheetData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"/>
      <sheetName val="100m"/>
      <sheetName val="100mV"/>
      <sheetName val="100mD"/>
      <sheetName val="štafeta"/>
      <sheetName val="štafetaD"/>
      <sheetName val="útok"/>
      <sheetName val="celkem"/>
    </sheetNames>
    <sheetDataSet>
      <sheetData sheetId="0">
        <row r="15">
          <cell r="B15">
            <v>1</v>
          </cell>
        </row>
      </sheetData>
      <sheetData sheetId="1"/>
      <sheetData sheetId="2">
        <row r="6">
          <cell r="A6">
            <v>31</v>
          </cell>
          <cell r="B6">
            <v>31.001000000000001</v>
          </cell>
          <cell r="C6">
            <v>31</v>
          </cell>
          <cell r="D6">
            <v>31</v>
          </cell>
          <cell r="E6">
            <v>20</v>
          </cell>
          <cell r="F6">
            <v>999</v>
          </cell>
          <cell r="G6" t="str">
            <v/>
          </cell>
          <cell r="H6">
            <v>1</v>
          </cell>
          <cell r="J6">
            <v>1</v>
          </cell>
          <cell r="L6" t="str">
            <v>Jana POLACHOVÁ</v>
          </cell>
          <cell r="M6" t="str">
            <v>Frýdek</v>
          </cell>
          <cell r="N6">
            <v>20.68</v>
          </cell>
          <cell r="O6">
            <v>22.59</v>
          </cell>
          <cell r="P6">
            <v>20.68</v>
          </cell>
          <cell r="R6">
            <v>20.68</v>
          </cell>
          <cell r="S6">
            <v>22.59</v>
          </cell>
          <cell r="T6">
            <v>20.68</v>
          </cell>
        </row>
        <row r="7">
          <cell r="A7">
            <v>48</v>
          </cell>
          <cell r="B7">
            <v>48.011000000000003</v>
          </cell>
          <cell r="C7">
            <v>48</v>
          </cell>
          <cell r="D7">
            <v>999</v>
          </cell>
          <cell r="E7" t="str">
            <v/>
          </cell>
          <cell r="F7">
            <v>48</v>
          </cell>
          <cell r="G7">
            <v>21</v>
          </cell>
          <cell r="H7">
            <v>2</v>
          </cell>
          <cell r="J7">
            <v>11</v>
          </cell>
          <cell r="L7" t="str">
            <v>Alžběta FRYDRYCHOVÁ</v>
          </cell>
          <cell r="M7" t="str">
            <v>Milotice nad Bečvou</v>
          </cell>
          <cell r="N7">
            <v>21.8</v>
          </cell>
          <cell r="O7">
            <v>27.82</v>
          </cell>
          <cell r="P7">
            <v>21.8</v>
          </cell>
          <cell r="R7">
            <v>21.8</v>
          </cell>
          <cell r="S7">
            <v>27.82</v>
          </cell>
          <cell r="T7">
            <v>21.8</v>
          </cell>
        </row>
        <row r="8">
          <cell r="A8">
            <v>23</v>
          </cell>
          <cell r="B8">
            <v>23.021000000000001</v>
          </cell>
          <cell r="C8">
            <v>23</v>
          </cell>
          <cell r="D8">
            <v>23</v>
          </cell>
          <cell r="E8">
            <v>15</v>
          </cell>
          <cell r="F8">
            <v>999</v>
          </cell>
          <cell r="G8" t="str">
            <v/>
          </cell>
          <cell r="H8">
            <v>3</v>
          </cell>
          <cell r="J8">
            <v>21</v>
          </cell>
          <cell r="L8" t="str">
            <v>Alexandra URBANCZYKOVÁ</v>
          </cell>
          <cell r="M8" t="str">
            <v>Horní Žukov</v>
          </cell>
          <cell r="N8">
            <v>20.36</v>
          </cell>
          <cell r="O8">
            <v>99.99</v>
          </cell>
          <cell r="P8">
            <v>20.36</v>
          </cell>
          <cell r="R8">
            <v>20.36</v>
          </cell>
          <cell r="S8">
            <v>99.99</v>
          </cell>
          <cell r="T8">
            <v>20.36</v>
          </cell>
        </row>
        <row r="9">
          <cell r="A9">
            <v>34</v>
          </cell>
          <cell r="B9">
            <v>34.031999999999996</v>
          </cell>
          <cell r="C9">
            <v>34</v>
          </cell>
          <cell r="D9">
            <v>999</v>
          </cell>
          <cell r="E9" t="str">
            <v/>
          </cell>
          <cell r="F9">
            <v>34</v>
          </cell>
          <cell r="G9">
            <v>13</v>
          </cell>
          <cell r="H9">
            <v>4</v>
          </cell>
          <cell r="J9">
            <v>32</v>
          </cell>
          <cell r="L9" t="str">
            <v>Petra BARTOŇKOVÁ</v>
          </cell>
          <cell r="M9" t="str">
            <v>Pěnčín</v>
          </cell>
          <cell r="N9">
            <v>20.94</v>
          </cell>
          <cell r="O9">
            <v>26.43</v>
          </cell>
          <cell r="P9">
            <v>20.94</v>
          </cell>
          <cell r="R9">
            <v>20.94</v>
          </cell>
          <cell r="S9">
            <v>26.43</v>
          </cell>
          <cell r="T9">
            <v>20.94</v>
          </cell>
        </row>
        <row r="10">
          <cell r="A10">
            <v>55</v>
          </cell>
          <cell r="B10">
            <v>55.045000000000002</v>
          </cell>
          <cell r="C10">
            <v>55</v>
          </cell>
          <cell r="D10">
            <v>55</v>
          </cell>
          <cell r="E10">
            <v>32</v>
          </cell>
          <cell r="F10">
            <v>999</v>
          </cell>
          <cell r="G10" t="str">
            <v/>
          </cell>
          <cell r="H10">
            <v>5</v>
          </cell>
          <cell r="J10">
            <v>45</v>
          </cell>
          <cell r="L10" t="str">
            <v>Erika JELÍNKOVÁ</v>
          </cell>
          <cell r="M10" t="str">
            <v>Široká Niva</v>
          </cell>
          <cell r="N10">
            <v>22.77</v>
          </cell>
          <cell r="O10">
            <v>22.18</v>
          </cell>
          <cell r="P10">
            <v>22.18</v>
          </cell>
          <cell r="R10">
            <v>22.77</v>
          </cell>
          <cell r="S10">
            <v>22.18</v>
          </cell>
          <cell r="T10">
            <v>22.18</v>
          </cell>
        </row>
        <row r="11">
          <cell r="A11">
            <v>26</v>
          </cell>
          <cell r="B11">
            <v>26.055</v>
          </cell>
          <cell r="C11">
            <v>26</v>
          </cell>
          <cell r="D11">
            <v>999</v>
          </cell>
          <cell r="E11" t="str">
            <v/>
          </cell>
          <cell r="F11">
            <v>26</v>
          </cell>
          <cell r="G11">
            <v>10</v>
          </cell>
          <cell r="H11">
            <v>6</v>
          </cell>
          <cell r="J11">
            <v>55</v>
          </cell>
          <cell r="L11" t="str">
            <v>Adéla KRUPIČKOVÁ</v>
          </cell>
          <cell r="M11" t="str">
            <v>Trusovice</v>
          </cell>
          <cell r="N11">
            <v>20.49</v>
          </cell>
          <cell r="O11">
            <v>22.91</v>
          </cell>
          <cell r="P11">
            <v>20.49</v>
          </cell>
          <cell r="R11">
            <v>20.49</v>
          </cell>
          <cell r="S11">
            <v>22.91</v>
          </cell>
          <cell r="T11">
            <v>20.49</v>
          </cell>
        </row>
        <row r="12">
          <cell r="A12">
            <v>24</v>
          </cell>
          <cell r="B12">
            <v>24.061</v>
          </cell>
          <cell r="C12">
            <v>24</v>
          </cell>
          <cell r="D12">
            <v>24</v>
          </cell>
          <cell r="E12">
            <v>16</v>
          </cell>
          <cell r="F12">
            <v>999</v>
          </cell>
          <cell r="G12" t="str">
            <v/>
          </cell>
          <cell r="H12">
            <v>7</v>
          </cell>
          <cell r="J12">
            <v>61</v>
          </cell>
          <cell r="L12" t="str">
            <v>Barbora HOMOLOVÁ</v>
          </cell>
          <cell r="M12" t="str">
            <v>Tísek</v>
          </cell>
          <cell r="N12">
            <v>20.43</v>
          </cell>
          <cell r="O12">
            <v>99.99</v>
          </cell>
          <cell r="P12">
            <v>20.43</v>
          </cell>
          <cell r="R12">
            <v>20.43</v>
          </cell>
          <cell r="S12">
            <v>99.99</v>
          </cell>
          <cell r="T12">
            <v>20.43</v>
          </cell>
        </row>
        <row r="13">
          <cell r="A13">
            <v>42</v>
          </cell>
          <cell r="B13">
            <v>42.070999999999998</v>
          </cell>
          <cell r="C13">
            <v>42</v>
          </cell>
          <cell r="D13">
            <v>42</v>
          </cell>
          <cell r="E13">
            <v>24</v>
          </cell>
          <cell r="F13">
            <v>999</v>
          </cell>
          <cell r="G13" t="str">
            <v/>
          </cell>
          <cell r="H13">
            <v>8</v>
          </cell>
          <cell r="J13">
            <v>71</v>
          </cell>
          <cell r="L13" t="str">
            <v>Liliana FRISCHOVÁ</v>
          </cell>
          <cell r="M13" t="str">
            <v>Michálkovice</v>
          </cell>
          <cell r="N13">
            <v>21.4</v>
          </cell>
          <cell r="O13">
            <v>24.99</v>
          </cell>
          <cell r="P13">
            <v>21.4</v>
          </cell>
          <cell r="R13">
            <v>21.4</v>
          </cell>
          <cell r="S13">
            <v>24.99</v>
          </cell>
          <cell r="T13">
            <v>21.4</v>
          </cell>
        </row>
        <row r="14">
          <cell r="A14">
            <v>25</v>
          </cell>
          <cell r="B14">
            <v>25.087</v>
          </cell>
          <cell r="C14">
            <v>25</v>
          </cell>
          <cell r="D14">
            <v>999</v>
          </cell>
          <cell r="E14" t="str">
            <v/>
          </cell>
          <cell r="F14">
            <v>25</v>
          </cell>
          <cell r="G14">
            <v>9</v>
          </cell>
          <cell r="H14">
            <v>9</v>
          </cell>
          <cell r="J14">
            <v>87</v>
          </cell>
          <cell r="L14" t="str">
            <v>Dominika KOVAŘÍKOVÁ</v>
          </cell>
          <cell r="M14" t="str">
            <v>Nový Malín</v>
          </cell>
          <cell r="N14">
            <v>20.72</v>
          </cell>
          <cell r="O14">
            <v>20.440000000000001</v>
          </cell>
          <cell r="P14">
            <v>20.440000000000001</v>
          </cell>
          <cell r="R14">
            <v>20.72</v>
          </cell>
          <cell r="S14">
            <v>20.440000000000001</v>
          </cell>
          <cell r="T14">
            <v>20.440000000000001</v>
          </cell>
        </row>
        <row r="15">
          <cell r="A15">
            <v>12</v>
          </cell>
          <cell r="B15">
            <v>12.090999999999999</v>
          </cell>
          <cell r="C15">
            <v>12</v>
          </cell>
          <cell r="D15">
            <v>12</v>
          </cell>
          <cell r="E15">
            <v>8</v>
          </cell>
          <cell r="F15">
            <v>999</v>
          </cell>
          <cell r="G15" t="str">
            <v/>
          </cell>
          <cell r="H15">
            <v>10</v>
          </cell>
          <cell r="J15">
            <v>91</v>
          </cell>
          <cell r="L15" t="str">
            <v>Petra SÝKOROVÁ</v>
          </cell>
          <cell r="M15" t="str">
            <v>Těškovice</v>
          </cell>
          <cell r="N15">
            <v>99.99</v>
          </cell>
          <cell r="O15">
            <v>19.48</v>
          </cell>
          <cell r="P15">
            <v>19.48</v>
          </cell>
          <cell r="R15">
            <v>99.99</v>
          </cell>
          <cell r="S15">
            <v>19.48</v>
          </cell>
          <cell r="T15">
            <v>19.48</v>
          </cell>
        </row>
        <row r="16">
          <cell r="A16">
            <v>27</v>
          </cell>
          <cell r="B16">
            <v>27.001999999999999</v>
          </cell>
          <cell r="C16">
            <v>27</v>
          </cell>
          <cell r="D16">
            <v>27</v>
          </cell>
          <cell r="E16">
            <v>17</v>
          </cell>
          <cell r="F16">
            <v>999</v>
          </cell>
          <cell r="G16" t="str">
            <v/>
          </cell>
          <cell r="H16">
            <v>11</v>
          </cell>
          <cell r="J16">
            <v>2</v>
          </cell>
          <cell r="L16" t="str">
            <v>Martina NOVÁKOVÁ</v>
          </cell>
          <cell r="M16" t="str">
            <v>Frýdek</v>
          </cell>
          <cell r="N16">
            <v>20.56</v>
          </cell>
          <cell r="O16">
            <v>21.77</v>
          </cell>
          <cell r="P16">
            <v>20.56</v>
          </cell>
          <cell r="R16">
            <v>20.56</v>
          </cell>
          <cell r="S16">
            <v>21.77</v>
          </cell>
          <cell r="T16">
            <v>20.56</v>
          </cell>
        </row>
        <row r="17">
          <cell r="A17">
            <v>18</v>
          </cell>
          <cell r="B17">
            <v>18.012</v>
          </cell>
          <cell r="C17">
            <v>18</v>
          </cell>
          <cell r="D17">
            <v>999</v>
          </cell>
          <cell r="E17" t="str">
            <v/>
          </cell>
          <cell r="F17">
            <v>18</v>
          </cell>
          <cell r="G17">
            <v>7</v>
          </cell>
          <cell r="H17">
            <v>12</v>
          </cell>
          <cell r="J17">
            <v>12</v>
          </cell>
          <cell r="L17" t="str">
            <v>Romana FIDERMÁKOVÁ</v>
          </cell>
          <cell r="M17" t="str">
            <v>Milotice nad Bečvou</v>
          </cell>
          <cell r="N17">
            <v>19.7</v>
          </cell>
          <cell r="O17">
            <v>99.99</v>
          </cell>
          <cell r="P17">
            <v>19.7</v>
          </cell>
          <cell r="R17">
            <v>19.7</v>
          </cell>
          <cell r="S17">
            <v>99.99</v>
          </cell>
          <cell r="T17">
            <v>19.7</v>
          </cell>
        </row>
        <row r="18">
          <cell r="A18">
            <v>58</v>
          </cell>
          <cell r="B18">
            <v>58.021999999999998</v>
          </cell>
          <cell r="C18">
            <v>58</v>
          </cell>
          <cell r="D18">
            <v>58</v>
          </cell>
          <cell r="E18">
            <v>34</v>
          </cell>
          <cell r="F18">
            <v>999</v>
          </cell>
          <cell r="G18" t="str">
            <v/>
          </cell>
          <cell r="H18">
            <v>13</v>
          </cell>
          <cell r="J18">
            <v>22</v>
          </cell>
          <cell r="L18" t="str">
            <v>Sára GARLÍKOVÁ</v>
          </cell>
          <cell r="M18" t="str">
            <v>Horní Žukov</v>
          </cell>
          <cell r="N18">
            <v>22.95</v>
          </cell>
          <cell r="O18">
            <v>22.59</v>
          </cell>
          <cell r="P18">
            <v>22.59</v>
          </cell>
          <cell r="R18">
            <v>22.95</v>
          </cell>
          <cell r="S18">
            <v>22.59</v>
          </cell>
          <cell r="T18">
            <v>22.59</v>
          </cell>
        </row>
        <row r="19">
          <cell r="A19">
            <v>51</v>
          </cell>
          <cell r="B19">
            <v>51.033000000000001</v>
          </cell>
          <cell r="C19">
            <v>51</v>
          </cell>
          <cell r="D19">
            <v>999</v>
          </cell>
          <cell r="E19" t="str">
            <v/>
          </cell>
          <cell r="F19">
            <v>51</v>
          </cell>
          <cell r="G19">
            <v>22</v>
          </cell>
          <cell r="H19">
            <v>14</v>
          </cell>
          <cell r="J19">
            <v>33</v>
          </cell>
          <cell r="L19" t="str">
            <v>Lenka KOPEČNÁ</v>
          </cell>
          <cell r="M19" t="str">
            <v>Pěnčín</v>
          </cell>
          <cell r="N19">
            <v>21.9</v>
          </cell>
          <cell r="O19">
            <v>23.59</v>
          </cell>
          <cell r="P19">
            <v>21.9</v>
          </cell>
          <cell r="R19">
            <v>21.9</v>
          </cell>
          <cell r="S19">
            <v>23.59</v>
          </cell>
          <cell r="T19">
            <v>21.9</v>
          </cell>
        </row>
        <row r="20">
          <cell r="A20">
            <v>62</v>
          </cell>
          <cell r="B20">
            <v>62.048999999999999</v>
          </cell>
          <cell r="C20">
            <v>62</v>
          </cell>
          <cell r="D20">
            <v>62</v>
          </cell>
          <cell r="E20">
            <v>37</v>
          </cell>
          <cell r="F20">
            <v>999</v>
          </cell>
          <cell r="G20" t="str">
            <v/>
          </cell>
          <cell r="H20">
            <v>15</v>
          </cell>
          <cell r="J20">
            <v>49</v>
          </cell>
          <cell r="L20" t="str">
            <v>Lucie KADULOVÁ</v>
          </cell>
          <cell r="M20" t="str">
            <v>Široká Niva</v>
          </cell>
          <cell r="N20">
            <v>27.02</v>
          </cell>
          <cell r="O20">
            <v>23.25</v>
          </cell>
          <cell r="P20">
            <v>23.25</v>
          </cell>
          <cell r="R20">
            <v>27.02</v>
          </cell>
          <cell r="S20">
            <v>23.25</v>
          </cell>
          <cell r="T20">
            <v>23.25</v>
          </cell>
        </row>
        <row r="21">
          <cell r="A21">
            <v>33</v>
          </cell>
          <cell r="B21">
            <v>33.052999999999997</v>
          </cell>
          <cell r="C21">
            <v>33</v>
          </cell>
          <cell r="D21">
            <v>999</v>
          </cell>
          <cell r="E21" t="str">
            <v/>
          </cell>
          <cell r="F21">
            <v>33</v>
          </cell>
          <cell r="G21">
            <v>12</v>
          </cell>
          <cell r="H21">
            <v>16</v>
          </cell>
          <cell r="J21">
            <v>53</v>
          </cell>
          <cell r="L21" t="str">
            <v>Gabriela KREJČÍ</v>
          </cell>
          <cell r="M21" t="str">
            <v>Trusovice</v>
          </cell>
          <cell r="N21">
            <v>20.89</v>
          </cell>
          <cell r="O21">
            <v>20.89</v>
          </cell>
          <cell r="P21">
            <v>20.89</v>
          </cell>
          <cell r="R21">
            <v>20.89</v>
          </cell>
          <cell r="S21">
            <v>20.89</v>
          </cell>
          <cell r="T21">
            <v>20.89</v>
          </cell>
        </row>
        <row r="22">
          <cell r="A22">
            <v>32</v>
          </cell>
          <cell r="B22">
            <v>32.061999999999998</v>
          </cell>
          <cell r="C22">
            <v>32</v>
          </cell>
          <cell r="D22">
            <v>32</v>
          </cell>
          <cell r="E22">
            <v>21</v>
          </cell>
          <cell r="F22">
            <v>999</v>
          </cell>
          <cell r="G22" t="str">
            <v/>
          </cell>
          <cell r="H22">
            <v>17</v>
          </cell>
          <cell r="J22">
            <v>62</v>
          </cell>
          <cell r="L22" t="str">
            <v>Lucie JEDLIČKOVÁ</v>
          </cell>
          <cell r="M22" t="str">
            <v>Tísek</v>
          </cell>
          <cell r="N22">
            <v>20.77</v>
          </cell>
          <cell r="O22">
            <v>22.19</v>
          </cell>
          <cell r="P22">
            <v>20.77</v>
          </cell>
          <cell r="R22">
            <v>20.77</v>
          </cell>
          <cell r="S22">
            <v>22.19</v>
          </cell>
          <cell r="T22">
            <v>20.77</v>
          </cell>
        </row>
        <row r="23">
          <cell r="A23">
            <v>49</v>
          </cell>
          <cell r="B23">
            <v>49.072000000000003</v>
          </cell>
          <cell r="C23">
            <v>49</v>
          </cell>
          <cell r="D23">
            <v>49</v>
          </cell>
          <cell r="E23">
            <v>28</v>
          </cell>
          <cell r="F23">
            <v>999</v>
          </cell>
          <cell r="G23" t="str">
            <v/>
          </cell>
          <cell r="H23">
            <v>18</v>
          </cell>
          <cell r="J23">
            <v>72</v>
          </cell>
          <cell r="L23" t="str">
            <v>Barbora JANÍRKOVÁ</v>
          </cell>
          <cell r="M23" t="str">
            <v>Michálkovice</v>
          </cell>
          <cell r="N23">
            <v>23.06</v>
          </cell>
          <cell r="O23">
            <v>21.87</v>
          </cell>
          <cell r="P23">
            <v>21.87</v>
          </cell>
          <cell r="R23">
            <v>23.06</v>
          </cell>
          <cell r="S23">
            <v>21.87</v>
          </cell>
          <cell r="T23">
            <v>21.87</v>
          </cell>
        </row>
        <row r="24">
          <cell r="A24">
            <v>60</v>
          </cell>
          <cell r="B24">
            <v>60.085999999999999</v>
          </cell>
          <cell r="C24">
            <v>60</v>
          </cell>
          <cell r="D24">
            <v>999</v>
          </cell>
          <cell r="E24" t="str">
            <v/>
          </cell>
          <cell r="F24">
            <v>60</v>
          </cell>
          <cell r="G24">
            <v>25</v>
          </cell>
          <cell r="H24">
            <v>19</v>
          </cell>
          <cell r="J24">
            <v>86</v>
          </cell>
          <cell r="L24" t="str">
            <v>Anna LÁZNOVÁ</v>
          </cell>
          <cell r="M24" t="str">
            <v>Nový Malín</v>
          </cell>
          <cell r="N24">
            <v>23.05</v>
          </cell>
          <cell r="O24">
            <v>30.23</v>
          </cell>
          <cell r="P24">
            <v>23.05</v>
          </cell>
          <cell r="R24">
            <v>23.05</v>
          </cell>
          <cell r="S24">
            <v>30.23</v>
          </cell>
          <cell r="T24">
            <v>23.05</v>
          </cell>
        </row>
        <row r="25">
          <cell r="A25">
            <v>13</v>
          </cell>
          <cell r="B25">
            <v>13.092000000000001</v>
          </cell>
          <cell r="C25">
            <v>13</v>
          </cell>
          <cell r="D25">
            <v>13</v>
          </cell>
          <cell r="E25">
            <v>9</v>
          </cell>
          <cell r="F25">
            <v>999</v>
          </cell>
          <cell r="G25" t="str">
            <v/>
          </cell>
          <cell r="H25">
            <v>20</v>
          </cell>
          <cell r="J25">
            <v>92</v>
          </cell>
          <cell r="L25" t="str">
            <v>Hana SEDLÁKOVÁ</v>
          </cell>
          <cell r="M25" t="str">
            <v>Těškovice</v>
          </cell>
          <cell r="N25">
            <v>19.510000000000002</v>
          </cell>
          <cell r="O25">
            <v>20.48</v>
          </cell>
          <cell r="P25">
            <v>19.510000000000002</v>
          </cell>
          <cell r="R25">
            <v>19.510000000000002</v>
          </cell>
          <cell r="S25">
            <v>20.48</v>
          </cell>
          <cell r="T25">
            <v>19.510000000000002</v>
          </cell>
        </row>
        <row r="26">
          <cell r="A26">
            <v>43</v>
          </cell>
          <cell r="B26">
            <v>43.003</v>
          </cell>
          <cell r="C26">
            <v>43</v>
          </cell>
          <cell r="D26">
            <v>43</v>
          </cell>
          <cell r="E26">
            <v>25</v>
          </cell>
          <cell r="F26">
            <v>999</v>
          </cell>
          <cell r="G26" t="str">
            <v/>
          </cell>
          <cell r="H26">
            <v>21</v>
          </cell>
          <cell r="J26">
            <v>3</v>
          </cell>
          <cell r="L26" t="str">
            <v>Kristýna KAČANDYOVÁ</v>
          </cell>
          <cell r="M26" t="str">
            <v>Frýdek</v>
          </cell>
          <cell r="N26">
            <v>21.59</v>
          </cell>
          <cell r="O26">
            <v>39.47</v>
          </cell>
          <cell r="P26">
            <v>21.59</v>
          </cell>
          <cell r="R26">
            <v>21.59</v>
          </cell>
          <cell r="S26">
            <v>39.47</v>
          </cell>
          <cell r="T26">
            <v>21.59</v>
          </cell>
        </row>
        <row r="27">
          <cell r="A27">
            <v>16</v>
          </cell>
          <cell r="B27">
            <v>16.013000000000002</v>
          </cell>
          <cell r="C27">
            <v>16</v>
          </cell>
          <cell r="D27">
            <v>999</v>
          </cell>
          <cell r="E27" t="str">
            <v/>
          </cell>
          <cell r="F27">
            <v>16</v>
          </cell>
          <cell r="G27">
            <v>5</v>
          </cell>
          <cell r="H27">
            <v>22</v>
          </cell>
          <cell r="J27">
            <v>13</v>
          </cell>
          <cell r="L27" t="str">
            <v>Marie ANDRÝSKOVÁ</v>
          </cell>
          <cell r="M27" t="str">
            <v>Milotice nad Bečvou</v>
          </cell>
          <cell r="N27">
            <v>19.760000000000002</v>
          </cell>
          <cell r="O27">
            <v>19.7</v>
          </cell>
          <cell r="P27">
            <v>19.7</v>
          </cell>
          <cell r="R27">
            <v>19.760000000000002</v>
          </cell>
          <cell r="S27">
            <v>19.7</v>
          </cell>
          <cell r="T27">
            <v>19.7</v>
          </cell>
        </row>
        <row r="28">
          <cell r="A28">
            <v>71</v>
          </cell>
          <cell r="B28">
            <v>71.028000000000006</v>
          </cell>
          <cell r="C28">
            <v>71</v>
          </cell>
          <cell r="D28">
            <v>71</v>
          </cell>
          <cell r="E28">
            <v>41</v>
          </cell>
          <cell r="F28">
            <v>999</v>
          </cell>
          <cell r="G28" t="str">
            <v/>
          </cell>
          <cell r="H28">
            <v>23</v>
          </cell>
          <cell r="J28">
            <v>28</v>
          </cell>
          <cell r="L28" t="str">
            <v>Veronika ČÍŽKOVÁ</v>
          </cell>
          <cell r="M28" t="str">
            <v>Horní Žukov</v>
          </cell>
          <cell r="N28">
            <v>26.32</v>
          </cell>
          <cell r="O28">
            <v>99.99</v>
          </cell>
          <cell r="P28">
            <v>26.32</v>
          </cell>
          <cell r="R28">
            <v>26.32</v>
          </cell>
          <cell r="S28">
            <v>99.99</v>
          </cell>
          <cell r="T28">
            <v>26.32</v>
          </cell>
        </row>
        <row r="29">
          <cell r="A29">
            <v>54</v>
          </cell>
          <cell r="B29">
            <v>54.030999999999999</v>
          </cell>
          <cell r="C29">
            <v>54</v>
          </cell>
          <cell r="D29">
            <v>999</v>
          </cell>
          <cell r="E29" t="str">
            <v/>
          </cell>
          <cell r="F29">
            <v>54</v>
          </cell>
          <cell r="G29">
            <v>23</v>
          </cell>
          <cell r="H29">
            <v>24</v>
          </cell>
          <cell r="J29">
            <v>31</v>
          </cell>
          <cell r="L29" t="str">
            <v>Martina POPELÁŘOVÁ</v>
          </cell>
          <cell r="M29" t="str">
            <v>Pěnčín</v>
          </cell>
          <cell r="N29">
            <v>22.04</v>
          </cell>
          <cell r="O29">
            <v>99.99</v>
          </cell>
          <cell r="P29">
            <v>22.04</v>
          </cell>
          <cell r="R29">
            <v>22.04</v>
          </cell>
          <cell r="S29">
            <v>99.99</v>
          </cell>
          <cell r="T29">
            <v>22.04</v>
          </cell>
        </row>
        <row r="30">
          <cell r="A30">
            <v>66</v>
          </cell>
          <cell r="B30">
            <v>66.043999999999997</v>
          </cell>
          <cell r="C30">
            <v>66</v>
          </cell>
          <cell r="D30">
            <v>66</v>
          </cell>
          <cell r="E30">
            <v>39</v>
          </cell>
          <cell r="F30">
            <v>999</v>
          </cell>
          <cell r="G30" t="str">
            <v/>
          </cell>
          <cell r="H30">
            <v>25</v>
          </cell>
          <cell r="J30">
            <v>44</v>
          </cell>
          <cell r="L30" t="str">
            <v>Šárka LÝSKOVÁ</v>
          </cell>
          <cell r="M30" t="str">
            <v>Široká Niva</v>
          </cell>
          <cell r="N30">
            <v>25.17</v>
          </cell>
          <cell r="O30">
            <v>24.24</v>
          </cell>
          <cell r="P30">
            <v>24.24</v>
          </cell>
          <cell r="R30">
            <v>25.17</v>
          </cell>
          <cell r="S30">
            <v>24.24</v>
          </cell>
          <cell r="T30">
            <v>24.24</v>
          </cell>
        </row>
        <row r="31">
          <cell r="A31">
            <v>57</v>
          </cell>
          <cell r="B31">
            <v>57.054000000000002</v>
          </cell>
          <cell r="C31">
            <v>57</v>
          </cell>
          <cell r="D31">
            <v>999</v>
          </cell>
          <cell r="E31" t="str">
            <v/>
          </cell>
          <cell r="F31">
            <v>57</v>
          </cell>
          <cell r="G31">
            <v>24</v>
          </cell>
          <cell r="H31">
            <v>26</v>
          </cell>
          <cell r="J31">
            <v>54</v>
          </cell>
          <cell r="L31" t="str">
            <v>Lenka FRÝBOVÁ</v>
          </cell>
          <cell r="M31" t="str">
            <v>Trusovice</v>
          </cell>
          <cell r="N31">
            <v>22.41</v>
          </cell>
          <cell r="O31">
            <v>22.52</v>
          </cell>
          <cell r="P31">
            <v>22.41</v>
          </cell>
          <cell r="R31">
            <v>22.41</v>
          </cell>
          <cell r="S31">
            <v>22.52</v>
          </cell>
          <cell r="T31">
            <v>22.41</v>
          </cell>
        </row>
        <row r="32">
          <cell r="A32">
            <v>15</v>
          </cell>
          <cell r="B32">
            <v>15.063000000000001</v>
          </cell>
          <cell r="C32">
            <v>15</v>
          </cell>
          <cell r="D32">
            <v>15</v>
          </cell>
          <cell r="E32">
            <v>11</v>
          </cell>
          <cell r="F32">
            <v>999</v>
          </cell>
          <cell r="G32" t="str">
            <v/>
          </cell>
          <cell r="H32">
            <v>27</v>
          </cell>
          <cell r="J32">
            <v>63</v>
          </cell>
          <cell r="L32" t="str">
            <v>Eliška ZAJÍČKOVÁ</v>
          </cell>
          <cell r="M32" t="str">
            <v>Tísek</v>
          </cell>
          <cell r="N32">
            <v>20.13</v>
          </cell>
          <cell r="O32">
            <v>19.64</v>
          </cell>
          <cell r="P32">
            <v>19.64</v>
          </cell>
          <cell r="R32">
            <v>20.13</v>
          </cell>
          <cell r="S32">
            <v>19.64</v>
          </cell>
          <cell r="T32">
            <v>19.64</v>
          </cell>
        </row>
        <row r="33">
          <cell r="A33">
            <v>14</v>
          </cell>
          <cell r="B33">
            <v>14.073</v>
          </cell>
          <cell r="C33">
            <v>14</v>
          </cell>
          <cell r="D33">
            <v>14</v>
          </cell>
          <cell r="E33">
            <v>10</v>
          </cell>
          <cell r="F33">
            <v>999</v>
          </cell>
          <cell r="G33" t="str">
            <v/>
          </cell>
          <cell r="H33">
            <v>28</v>
          </cell>
          <cell r="J33">
            <v>73</v>
          </cell>
          <cell r="L33" t="str">
            <v>Lucie NECHVÁTALOVÁ</v>
          </cell>
          <cell r="M33" t="str">
            <v>Michálkovice</v>
          </cell>
          <cell r="N33">
            <v>32.31</v>
          </cell>
          <cell r="O33">
            <v>19.579999999999998</v>
          </cell>
          <cell r="P33">
            <v>19.579999999999998</v>
          </cell>
          <cell r="R33">
            <v>32.31</v>
          </cell>
          <cell r="S33">
            <v>19.579999999999998</v>
          </cell>
          <cell r="T33">
            <v>19.579999999999998</v>
          </cell>
        </row>
        <row r="34">
          <cell r="A34">
            <v>45</v>
          </cell>
          <cell r="B34">
            <v>45.085000000000001</v>
          </cell>
          <cell r="C34">
            <v>45</v>
          </cell>
          <cell r="D34">
            <v>999</v>
          </cell>
          <cell r="E34" t="str">
            <v/>
          </cell>
          <cell r="F34">
            <v>45</v>
          </cell>
          <cell r="G34">
            <v>19</v>
          </cell>
          <cell r="H34">
            <v>29</v>
          </cell>
          <cell r="J34">
            <v>85</v>
          </cell>
          <cell r="L34" t="str">
            <v>Natálie LAZNOVÁ</v>
          </cell>
          <cell r="M34" t="str">
            <v>Nový Malín</v>
          </cell>
          <cell r="N34">
            <v>22.25</v>
          </cell>
          <cell r="O34">
            <v>21.64</v>
          </cell>
          <cell r="P34">
            <v>21.64</v>
          </cell>
          <cell r="R34">
            <v>22.25</v>
          </cell>
          <cell r="S34">
            <v>21.64</v>
          </cell>
          <cell r="T34">
            <v>21.64</v>
          </cell>
        </row>
        <row r="35">
          <cell r="A35">
            <v>30</v>
          </cell>
          <cell r="B35">
            <v>30.093</v>
          </cell>
          <cell r="C35">
            <v>30</v>
          </cell>
          <cell r="D35">
            <v>30</v>
          </cell>
          <cell r="E35">
            <v>19</v>
          </cell>
          <cell r="F35">
            <v>999</v>
          </cell>
          <cell r="G35" t="str">
            <v/>
          </cell>
          <cell r="H35">
            <v>30</v>
          </cell>
          <cell r="J35">
            <v>93</v>
          </cell>
          <cell r="L35" t="str">
            <v>Adéla RIPLOVÁ</v>
          </cell>
          <cell r="M35" t="str">
            <v>Těškovice</v>
          </cell>
          <cell r="N35">
            <v>20.65</v>
          </cell>
          <cell r="O35">
            <v>26.11</v>
          </cell>
          <cell r="P35">
            <v>20.65</v>
          </cell>
          <cell r="R35">
            <v>20.65</v>
          </cell>
          <cell r="S35">
            <v>26.11</v>
          </cell>
          <cell r="T35">
            <v>20.65</v>
          </cell>
        </row>
        <row r="36">
          <cell r="A36">
            <v>28</v>
          </cell>
          <cell r="B36">
            <v>28.004000000000001</v>
          </cell>
          <cell r="C36">
            <v>28</v>
          </cell>
          <cell r="D36">
            <v>28</v>
          </cell>
          <cell r="E36">
            <v>18</v>
          </cell>
          <cell r="F36">
            <v>999</v>
          </cell>
          <cell r="G36" t="str">
            <v/>
          </cell>
          <cell r="H36">
            <v>31</v>
          </cell>
          <cell r="J36">
            <v>4</v>
          </cell>
          <cell r="L36" t="str">
            <v>Nikola KAŇOKOVÁ</v>
          </cell>
          <cell r="M36" t="str">
            <v>Frýdek</v>
          </cell>
          <cell r="N36">
            <v>20.6</v>
          </cell>
          <cell r="O36">
            <v>20.77</v>
          </cell>
          <cell r="P36">
            <v>20.6</v>
          </cell>
          <cell r="R36">
            <v>20.6</v>
          </cell>
          <cell r="S36">
            <v>20.77</v>
          </cell>
          <cell r="T36">
            <v>20.6</v>
          </cell>
        </row>
        <row r="37">
          <cell r="A37">
            <v>38</v>
          </cell>
          <cell r="B37">
            <v>38.014000000000003</v>
          </cell>
          <cell r="C37">
            <v>38</v>
          </cell>
          <cell r="D37">
            <v>999</v>
          </cell>
          <cell r="E37" t="str">
            <v/>
          </cell>
          <cell r="F37">
            <v>38</v>
          </cell>
          <cell r="G37">
            <v>17</v>
          </cell>
          <cell r="H37">
            <v>32</v>
          </cell>
          <cell r="J37">
            <v>14</v>
          </cell>
          <cell r="L37" t="str">
            <v>Radka FRKALOVÁ</v>
          </cell>
          <cell r="M37" t="str">
            <v>Milotice nad Bečvou</v>
          </cell>
          <cell r="N37">
            <v>22.26</v>
          </cell>
          <cell r="O37">
            <v>21.13</v>
          </cell>
          <cell r="P37">
            <v>21.13</v>
          </cell>
          <cell r="R37">
            <v>22.26</v>
          </cell>
          <cell r="S37">
            <v>21.13</v>
          </cell>
          <cell r="T37">
            <v>21.13</v>
          </cell>
        </row>
        <row r="38">
          <cell r="A38">
            <v>64</v>
          </cell>
          <cell r="B38">
            <v>64.024000000000001</v>
          </cell>
          <cell r="C38">
            <v>64</v>
          </cell>
          <cell r="D38">
            <v>64</v>
          </cell>
          <cell r="E38">
            <v>38</v>
          </cell>
          <cell r="F38">
            <v>999</v>
          </cell>
          <cell r="G38" t="str">
            <v/>
          </cell>
          <cell r="H38">
            <v>33</v>
          </cell>
          <cell r="J38">
            <v>24</v>
          </cell>
          <cell r="L38" t="str">
            <v>Jana TRACHTULCOVÁ</v>
          </cell>
          <cell r="M38" t="str">
            <v>Horní Žukov</v>
          </cell>
          <cell r="N38">
            <v>23.67</v>
          </cell>
          <cell r="O38">
            <v>24.04</v>
          </cell>
          <cell r="P38">
            <v>23.67</v>
          </cell>
          <cell r="R38">
            <v>23.67</v>
          </cell>
          <cell r="S38">
            <v>24.04</v>
          </cell>
          <cell r="T38">
            <v>23.67</v>
          </cell>
        </row>
        <row r="39">
          <cell r="A39">
            <v>68</v>
          </cell>
          <cell r="B39">
            <v>68.040000000000006</v>
          </cell>
          <cell r="C39">
            <v>68</v>
          </cell>
          <cell r="D39">
            <v>999</v>
          </cell>
          <cell r="E39" t="str">
            <v/>
          </cell>
          <cell r="F39">
            <v>68</v>
          </cell>
          <cell r="G39">
            <v>28</v>
          </cell>
          <cell r="H39">
            <v>34</v>
          </cell>
          <cell r="J39">
            <v>40</v>
          </cell>
          <cell r="L39" t="str">
            <v>Magdalena ŠTAFOVÁ</v>
          </cell>
          <cell r="M39" t="str">
            <v>Pěnčín</v>
          </cell>
          <cell r="N39">
            <v>24.76</v>
          </cell>
          <cell r="O39">
            <v>24.82</v>
          </cell>
          <cell r="P39">
            <v>24.76</v>
          </cell>
          <cell r="R39">
            <v>24.76</v>
          </cell>
          <cell r="S39">
            <v>24.82</v>
          </cell>
          <cell r="T39">
            <v>24.76</v>
          </cell>
        </row>
        <row r="40">
          <cell r="A40">
            <v>59</v>
          </cell>
          <cell r="B40">
            <v>59.045999999999999</v>
          </cell>
          <cell r="C40">
            <v>59</v>
          </cell>
          <cell r="D40">
            <v>59</v>
          </cell>
          <cell r="E40">
            <v>35</v>
          </cell>
          <cell r="F40">
            <v>999</v>
          </cell>
          <cell r="G40" t="str">
            <v/>
          </cell>
          <cell r="H40">
            <v>35</v>
          </cell>
          <cell r="J40">
            <v>46</v>
          </cell>
          <cell r="L40" t="str">
            <v>Martina OHRÁDKOVÁ</v>
          </cell>
          <cell r="M40" t="str">
            <v>Široká Niva</v>
          </cell>
          <cell r="N40">
            <v>24.09</v>
          </cell>
          <cell r="O40">
            <v>22.77</v>
          </cell>
          <cell r="P40">
            <v>22.77</v>
          </cell>
          <cell r="R40">
            <v>24.09</v>
          </cell>
          <cell r="S40">
            <v>22.77</v>
          </cell>
          <cell r="T40">
            <v>22.77</v>
          </cell>
        </row>
        <row r="41">
          <cell r="A41">
            <v>36</v>
          </cell>
          <cell r="B41">
            <v>36.051000000000002</v>
          </cell>
          <cell r="C41">
            <v>36</v>
          </cell>
          <cell r="D41">
            <v>999</v>
          </cell>
          <cell r="E41" t="str">
            <v/>
          </cell>
          <cell r="F41">
            <v>36</v>
          </cell>
          <cell r="G41">
            <v>15</v>
          </cell>
          <cell r="H41">
            <v>36</v>
          </cell>
          <cell r="J41">
            <v>51</v>
          </cell>
          <cell r="L41" t="str">
            <v>Barbora JAROŠOVÁ</v>
          </cell>
          <cell r="M41" t="str">
            <v>Trusovice</v>
          </cell>
          <cell r="N41">
            <v>20.97</v>
          </cell>
          <cell r="O41">
            <v>21.19</v>
          </cell>
          <cell r="P41">
            <v>20.97</v>
          </cell>
          <cell r="R41">
            <v>20.97</v>
          </cell>
          <cell r="S41">
            <v>21.19</v>
          </cell>
          <cell r="T41">
            <v>20.97</v>
          </cell>
        </row>
        <row r="42">
          <cell r="A42">
            <v>56</v>
          </cell>
          <cell r="B42">
            <v>56.064</v>
          </cell>
          <cell r="C42">
            <v>56</v>
          </cell>
          <cell r="D42">
            <v>56</v>
          </cell>
          <cell r="E42">
            <v>33</v>
          </cell>
          <cell r="F42">
            <v>999</v>
          </cell>
          <cell r="G42" t="str">
            <v/>
          </cell>
          <cell r="H42">
            <v>37</v>
          </cell>
          <cell r="J42">
            <v>64</v>
          </cell>
          <cell r="L42" t="str">
            <v>Ludmila KUBESOVÁ</v>
          </cell>
          <cell r="M42" t="str">
            <v>Tísek</v>
          </cell>
          <cell r="N42">
            <v>22.51</v>
          </cell>
          <cell r="O42">
            <v>22.23</v>
          </cell>
          <cell r="P42">
            <v>22.23</v>
          </cell>
          <cell r="R42">
            <v>22.51</v>
          </cell>
          <cell r="S42">
            <v>22.23</v>
          </cell>
          <cell r="T42">
            <v>22.23</v>
          </cell>
        </row>
        <row r="43">
          <cell r="A43">
            <v>21</v>
          </cell>
          <cell r="B43">
            <v>21.074000000000002</v>
          </cell>
          <cell r="C43">
            <v>21</v>
          </cell>
          <cell r="D43">
            <v>21</v>
          </cell>
          <cell r="E43">
            <v>13</v>
          </cell>
          <cell r="F43">
            <v>999</v>
          </cell>
          <cell r="G43" t="str">
            <v/>
          </cell>
          <cell r="H43">
            <v>38</v>
          </cell>
          <cell r="J43">
            <v>74</v>
          </cell>
          <cell r="L43" t="str">
            <v>Kateřina UHROVÁ</v>
          </cell>
          <cell r="M43" t="str">
            <v>Michálkovice</v>
          </cell>
          <cell r="N43">
            <v>19.93</v>
          </cell>
          <cell r="O43">
            <v>20.41</v>
          </cell>
          <cell r="P43">
            <v>19.93</v>
          </cell>
          <cell r="R43">
            <v>19.93</v>
          </cell>
          <cell r="S43">
            <v>20.41</v>
          </cell>
          <cell r="T43">
            <v>19.93</v>
          </cell>
        </row>
        <row r="44">
          <cell r="A44">
            <v>37</v>
          </cell>
          <cell r="B44">
            <v>37.088999999999999</v>
          </cell>
          <cell r="C44">
            <v>37</v>
          </cell>
          <cell r="D44">
            <v>999</v>
          </cell>
          <cell r="E44" t="str">
            <v/>
          </cell>
          <cell r="F44">
            <v>37</v>
          </cell>
          <cell r="G44">
            <v>16</v>
          </cell>
          <cell r="H44">
            <v>39</v>
          </cell>
          <cell r="J44">
            <v>89</v>
          </cell>
          <cell r="L44" t="str">
            <v>Gabriela KROBOTOVÁ</v>
          </cell>
          <cell r="M44" t="str">
            <v>Nový Malín</v>
          </cell>
          <cell r="N44">
            <v>21.06</v>
          </cell>
          <cell r="O44">
            <v>22.34</v>
          </cell>
          <cell r="P44">
            <v>21.06</v>
          </cell>
          <cell r="R44">
            <v>21.06</v>
          </cell>
          <cell r="S44">
            <v>22.34</v>
          </cell>
          <cell r="T44">
            <v>21.06</v>
          </cell>
        </row>
        <row r="45">
          <cell r="A45">
            <v>6</v>
          </cell>
          <cell r="B45">
            <v>6.0940000000000003</v>
          </cell>
          <cell r="C45">
            <v>6</v>
          </cell>
          <cell r="D45">
            <v>6</v>
          </cell>
          <cell r="E45">
            <v>4</v>
          </cell>
          <cell r="F45">
            <v>999</v>
          </cell>
          <cell r="G45" t="str">
            <v/>
          </cell>
          <cell r="H45">
            <v>40</v>
          </cell>
          <cell r="J45">
            <v>94</v>
          </cell>
          <cell r="L45" t="str">
            <v>Karolína MUČKOVÁ</v>
          </cell>
          <cell r="M45" t="str">
            <v>Těškovice</v>
          </cell>
          <cell r="N45">
            <v>19.82</v>
          </cell>
          <cell r="O45">
            <v>18.8</v>
          </cell>
          <cell r="P45">
            <v>18.8</v>
          </cell>
          <cell r="R45">
            <v>19.82</v>
          </cell>
          <cell r="S45">
            <v>18.8</v>
          </cell>
          <cell r="T45">
            <v>18.8</v>
          </cell>
        </row>
        <row r="46">
          <cell r="A46">
            <v>7</v>
          </cell>
          <cell r="B46">
            <v>7.0049999999999999</v>
          </cell>
          <cell r="C46">
            <v>7</v>
          </cell>
          <cell r="D46">
            <v>7</v>
          </cell>
          <cell r="E46">
            <v>5</v>
          </cell>
          <cell r="F46">
            <v>999</v>
          </cell>
          <cell r="G46" t="str">
            <v/>
          </cell>
          <cell r="H46">
            <v>41</v>
          </cell>
          <cell r="J46">
            <v>5</v>
          </cell>
          <cell r="L46" t="str">
            <v>Anežka ŠVRČKOVÁ</v>
          </cell>
          <cell r="M46" t="str">
            <v>Frýdek</v>
          </cell>
          <cell r="N46">
            <v>18.809999999999999</v>
          </cell>
          <cell r="O46">
            <v>19.059999999999999</v>
          </cell>
          <cell r="P46">
            <v>18.809999999999999</v>
          </cell>
          <cell r="R46">
            <v>18.809999999999999</v>
          </cell>
          <cell r="S46">
            <v>19.059999999999999</v>
          </cell>
          <cell r="T46">
            <v>18.809999999999999</v>
          </cell>
        </row>
        <row r="47">
          <cell r="A47">
            <v>17</v>
          </cell>
          <cell r="B47">
            <v>17.015000000000001</v>
          </cell>
          <cell r="C47">
            <v>17</v>
          </cell>
          <cell r="D47">
            <v>999</v>
          </cell>
          <cell r="E47" t="str">
            <v/>
          </cell>
          <cell r="F47">
            <v>17</v>
          </cell>
          <cell r="G47">
            <v>6</v>
          </cell>
          <cell r="H47">
            <v>42</v>
          </cell>
          <cell r="J47">
            <v>15</v>
          </cell>
          <cell r="L47" t="str">
            <v>Julie MICHALÍKOVÁ</v>
          </cell>
          <cell r="M47" t="str">
            <v>Milotice nad Bečvou</v>
          </cell>
          <cell r="N47">
            <v>19.850000000000001</v>
          </cell>
          <cell r="O47">
            <v>19.7</v>
          </cell>
          <cell r="P47">
            <v>19.7</v>
          </cell>
          <cell r="R47">
            <v>19.850000000000001</v>
          </cell>
          <cell r="S47">
            <v>19.7</v>
          </cell>
          <cell r="T47">
            <v>19.7</v>
          </cell>
        </row>
        <row r="48">
          <cell r="A48">
            <v>67</v>
          </cell>
          <cell r="B48">
            <v>67.025000000000006</v>
          </cell>
          <cell r="C48">
            <v>67</v>
          </cell>
          <cell r="D48">
            <v>67</v>
          </cell>
          <cell r="E48">
            <v>40</v>
          </cell>
          <cell r="F48">
            <v>999</v>
          </cell>
          <cell r="G48" t="str">
            <v/>
          </cell>
          <cell r="H48">
            <v>43</v>
          </cell>
          <cell r="J48">
            <v>25</v>
          </cell>
          <cell r="L48" t="str">
            <v>Lucie RICHTEROVÁ</v>
          </cell>
          <cell r="M48" t="str">
            <v>Horní Žukov</v>
          </cell>
          <cell r="N48">
            <v>24.58</v>
          </cell>
          <cell r="O48">
            <v>25.1</v>
          </cell>
          <cell r="P48">
            <v>24.58</v>
          </cell>
          <cell r="R48">
            <v>24.58</v>
          </cell>
          <cell r="S48">
            <v>25.1</v>
          </cell>
          <cell r="T48">
            <v>24.58</v>
          </cell>
        </row>
        <row r="49">
          <cell r="A49">
            <v>1</v>
          </cell>
          <cell r="B49">
            <v>1.038</v>
          </cell>
          <cell r="C49">
            <v>1</v>
          </cell>
          <cell r="D49">
            <v>999</v>
          </cell>
          <cell r="E49" t="str">
            <v/>
          </cell>
          <cell r="F49">
            <v>1</v>
          </cell>
          <cell r="G49">
            <v>1</v>
          </cell>
          <cell r="H49">
            <v>44</v>
          </cell>
          <cell r="J49">
            <v>38</v>
          </cell>
          <cell r="L49" t="str">
            <v>Martina PEKROVÁ</v>
          </cell>
          <cell r="M49" t="str">
            <v>Pěnčín</v>
          </cell>
          <cell r="N49">
            <v>18.05</v>
          </cell>
          <cell r="O49">
            <v>17.89</v>
          </cell>
          <cell r="P49">
            <v>17.89</v>
          </cell>
          <cell r="R49">
            <v>18.05</v>
          </cell>
          <cell r="S49">
            <v>17.89</v>
          </cell>
          <cell r="T49">
            <v>17.89</v>
          </cell>
        </row>
        <row r="50">
          <cell r="A50">
            <v>75</v>
          </cell>
          <cell r="B50">
            <v>75.042000000000002</v>
          </cell>
          <cell r="C50">
            <v>75</v>
          </cell>
          <cell r="D50">
            <v>75</v>
          </cell>
          <cell r="E50">
            <v>44</v>
          </cell>
          <cell r="F50">
            <v>999</v>
          </cell>
          <cell r="G50" t="str">
            <v/>
          </cell>
          <cell r="H50">
            <v>45</v>
          </cell>
          <cell r="J50">
            <v>42</v>
          </cell>
          <cell r="L50" t="str">
            <v>Lucie DOMANICKÁ</v>
          </cell>
          <cell r="M50" t="str">
            <v>Široká Niva</v>
          </cell>
          <cell r="N50">
            <v>99.99</v>
          </cell>
          <cell r="O50">
            <v>32.270000000000003</v>
          </cell>
          <cell r="P50">
            <v>32.270000000000003</v>
          </cell>
          <cell r="R50">
            <v>99.99</v>
          </cell>
          <cell r="S50">
            <v>32.270000000000003</v>
          </cell>
          <cell r="T50">
            <v>32.270000000000003</v>
          </cell>
        </row>
        <row r="51">
          <cell r="A51">
            <v>35</v>
          </cell>
          <cell r="B51">
            <v>35.052</v>
          </cell>
          <cell r="C51">
            <v>35</v>
          </cell>
          <cell r="D51">
            <v>999</v>
          </cell>
          <cell r="E51" t="str">
            <v/>
          </cell>
          <cell r="F51">
            <v>35</v>
          </cell>
          <cell r="G51">
            <v>14</v>
          </cell>
          <cell r="H51">
            <v>46</v>
          </cell>
          <cell r="J51">
            <v>52</v>
          </cell>
          <cell r="L51" t="str">
            <v>Dana KRABICOVÁ</v>
          </cell>
          <cell r="M51" t="str">
            <v>Trusovice</v>
          </cell>
          <cell r="N51">
            <v>23.35</v>
          </cell>
          <cell r="O51">
            <v>20.95</v>
          </cell>
          <cell r="P51">
            <v>20.95</v>
          </cell>
          <cell r="R51">
            <v>23.35</v>
          </cell>
          <cell r="S51">
            <v>20.95</v>
          </cell>
          <cell r="T51">
            <v>20.95</v>
          </cell>
        </row>
        <row r="52">
          <cell r="A52">
            <v>9</v>
          </cell>
          <cell r="B52">
            <v>9.0649999999999995</v>
          </cell>
          <cell r="C52">
            <v>9</v>
          </cell>
          <cell r="D52">
            <v>9</v>
          </cell>
          <cell r="E52">
            <v>7</v>
          </cell>
          <cell r="F52">
            <v>999</v>
          </cell>
          <cell r="G52" t="str">
            <v/>
          </cell>
          <cell r="H52">
            <v>47</v>
          </cell>
          <cell r="J52">
            <v>65</v>
          </cell>
          <cell r="L52" t="str">
            <v>Ivana VOLKOVÁ</v>
          </cell>
          <cell r="M52" t="str">
            <v>Tísek</v>
          </cell>
          <cell r="N52">
            <v>19.260000000000002</v>
          </cell>
          <cell r="O52">
            <v>99.99</v>
          </cell>
          <cell r="P52">
            <v>19.260000000000002</v>
          </cell>
          <cell r="R52">
            <v>19.260000000000002</v>
          </cell>
          <cell r="S52">
            <v>99.99</v>
          </cell>
          <cell r="T52">
            <v>19.260000000000002</v>
          </cell>
        </row>
        <row r="53">
          <cell r="A53">
            <v>5</v>
          </cell>
          <cell r="B53">
            <v>5.0750000000000002</v>
          </cell>
          <cell r="C53">
            <v>5</v>
          </cell>
          <cell r="D53">
            <v>5</v>
          </cell>
          <cell r="E53">
            <v>3</v>
          </cell>
          <cell r="F53">
            <v>999</v>
          </cell>
          <cell r="G53" t="str">
            <v/>
          </cell>
          <cell r="H53">
            <v>48</v>
          </cell>
          <cell r="J53">
            <v>75</v>
          </cell>
          <cell r="L53" t="str">
            <v>Klára FOLTYNOVÁ</v>
          </cell>
          <cell r="M53" t="str">
            <v>Michálkovice</v>
          </cell>
          <cell r="N53">
            <v>18.670000000000002</v>
          </cell>
          <cell r="O53">
            <v>19.690000000000001</v>
          </cell>
          <cell r="P53">
            <v>18.670000000000002</v>
          </cell>
          <cell r="R53">
            <v>18.670000000000002</v>
          </cell>
          <cell r="S53">
            <v>19.690000000000001</v>
          </cell>
          <cell r="T53">
            <v>18.670000000000002</v>
          </cell>
        </row>
        <row r="54">
          <cell r="A54">
            <v>76</v>
          </cell>
          <cell r="B54">
            <v>76.082999999999998</v>
          </cell>
          <cell r="C54">
            <v>76</v>
          </cell>
          <cell r="D54">
            <v>999</v>
          </cell>
          <cell r="E54" t="str">
            <v/>
          </cell>
          <cell r="F54">
            <v>76</v>
          </cell>
          <cell r="G54">
            <v>32</v>
          </cell>
          <cell r="H54">
            <v>49</v>
          </cell>
          <cell r="J54">
            <v>83</v>
          </cell>
          <cell r="L54" t="str">
            <v>Pavla ŠUSTKOVÁ</v>
          </cell>
          <cell r="M54" t="str">
            <v>Nový Malín</v>
          </cell>
          <cell r="N54">
            <v>36.520000000000003</v>
          </cell>
          <cell r="O54">
            <v>99.99</v>
          </cell>
          <cell r="P54">
            <v>36.520000000000003</v>
          </cell>
          <cell r="R54">
            <v>36.520000000000003</v>
          </cell>
          <cell r="S54">
            <v>99.99</v>
          </cell>
          <cell r="T54">
            <v>36.520000000000003</v>
          </cell>
        </row>
        <row r="55">
          <cell r="A55">
            <v>53</v>
          </cell>
          <cell r="B55">
            <v>53.094999999999999</v>
          </cell>
          <cell r="C55">
            <v>53</v>
          </cell>
          <cell r="D55">
            <v>53</v>
          </cell>
          <cell r="E55">
            <v>31</v>
          </cell>
          <cell r="F55">
            <v>999</v>
          </cell>
          <cell r="G55" t="str">
            <v/>
          </cell>
          <cell r="H55">
            <v>50</v>
          </cell>
          <cell r="J55">
            <v>95</v>
          </cell>
          <cell r="L55" t="str">
            <v>Patricie SÝKOROVÁ</v>
          </cell>
          <cell r="M55" t="str">
            <v>Těškovice</v>
          </cell>
          <cell r="N55">
            <v>22.01</v>
          </cell>
          <cell r="O55">
            <v>99.99</v>
          </cell>
          <cell r="P55">
            <v>22.01</v>
          </cell>
          <cell r="R55">
            <v>22.01</v>
          </cell>
          <cell r="S55">
            <v>99.99</v>
          </cell>
          <cell r="T55">
            <v>22.01</v>
          </cell>
        </row>
        <row r="56">
          <cell r="A56">
            <v>3</v>
          </cell>
          <cell r="B56">
            <v>3.0059999999999998</v>
          </cell>
          <cell r="C56">
            <v>3</v>
          </cell>
          <cell r="D56">
            <v>3</v>
          </cell>
          <cell r="E56">
            <v>2</v>
          </cell>
          <cell r="F56">
            <v>999</v>
          </cell>
          <cell r="G56" t="str">
            <v/>
          </cell>
          <cell r="H56">
            <v>51</v>
          </cell>
          <cell r="J56">
            <v>6</v>
          </cell>
          <cell r="L56" t="str">
            <v>Hana PASTORKOVÁ</v>
          </cell>
          <cell r="M56" t="str">
            <v>Frýdek</v>
          </cell>
          <cell r="N56">
            <v>18.579999999999998</v>
          </cell>
          <cell r="O56">
            <v>18.66</v>
          </cell>
          <cell r="P56">
            <v>18.579999999999998</v>
          </cell>
          <cell r="R56">
            <v>18.579999999999998</v>
          </cell>
          <cell r="S56">
            <v>18.66</v>
          </cell>
          <cell r="T56">
            <v>18.579999999999998</v>
          </cell>
        </row>
        <row r="57">
          <cell r="A57">
            <v>10</v>
          </cell>
          <cell r="B57">
            <v>10.016</v>
          </cell>
          <cell r="C57">
            <v>10</v>
          </cell>
          <cell r="D57">
            <v>999</v>
          </cell>
          <cell r="E57" t="str">
            <v/>
          </cell>
          <cell r="F57">
            <v>10</v>
          </cell>
          <cell r="G57">
            <v>3</v>
          </cell>
          <cell r="H57">
            <v>52</v>
          </cell>
          <cell r="J57">
            <v>16</v>
          </cell>
          <cell r="L57" t="str">
            <v>Sandra ČERVINKOVÁ</v>
          </cell>
          <cell r="M57" t="str">
            <v>Milotice nad Bečvou</v>
          </cell>
          <cell r="N57">
            <v>33.86</v>
          </cell>
          <cell r="O57">
            <v>19.34</v>
          </cell>
          <cell r="P57">
            <v>19.34</v>
          </cell>
          <cell r="R57">
            <v>33.86</v>
          </cell>
          <cell r="S57">
            <v>19.34</v>
          </cell>
          <cell r="T57">
            <v>19.34</v>
          </cell>
        </row>
        <row r="58">
          <cell r="A58">
            <v>61</v>
          </cell>
          <cell r="B58">
            <v>61.026000000000003</v>
          </cell>
          <cell r="C58">
            <v>61</v>
          </cell>
          <cell r="D58">
            <v>61</v>
          </cell>
          <cell r="E58">
            <v>36</v>
          </cell>
          <cell r="F58">
            <v>999</v>
          </cell>
          <cell r="G58" t="str">
            <v/>
          </cell>
          <cell r="H58">
            <v>53</v>
          </cell>
          <cell r="J58">
            <v>26</v>
          </cell>
          <cell r="L58" t="str">
            <v>Monika MARTINKOVÁ</v>
          </cell>
          <cell r="M58" t="str">
            <v>Horní Žukov</v>
          </cell>
          <cell r="N58">
            <v>23.75</v>
          </cell>
          <cell r="O58">
            <v>23.25</v>
          </cell>
          <cell r="P58">
            <v>23.25</v>
          </cell>
          <cell r="R58">
            <v>23.75</v>
          </cell>
          <cell r="S58">
            <v>23.25</v>
          </cell>
          <cell r="T58">
            <v>23.25</v>
          </cell>
        </row>
        <row r="59">
          <cell r="A59">
            <v>41</v>
          </cell>
          <cell r="B59">
            <v>41.039000000000001</v>
          </cell>
          <cell r="C59">
            <v>41</v>
          </cell>
          <cell r="D59">
            <v>999</v>
          </cell>
          <cell r="E59" t="str">
            <v/>
          </cell>
          <cell r="F59">
            <v>41</v>
          </cell>
          <cell r="G59">
            <v>18</v>
          </cell>
          <cell r="H59">
            <v>54</v>
          </cell>
          <cell r="J59">
            <v>39</v>
          </cell>
          <cell r="L59" t="str">
            <v>Monika HRAZDILOVÁ</v>
          </cell>
          <cell r="M59" t="str">
            <v>Pěnčín</v>
          </cell>
          <cell r="N59">
            <v>21.33</v>
          </cell>
          <cell r="O59">
            <v>21.55</v>
          </cell>
          <cell r="P59">
            <v>21.33</v>
          </cell>
          <cell r="R59">
            <v>21.33</v>
          </cell>
          <cell r="S59">
            <v>21.55</v>
          </cell>
          <cell r="T59">
            <v>21.33</v>
          </cell>
        </row>
        <row r="60">
          <cell r="A60">
            <v>74</v>
          </cell>
          <cell r="B60">
            <v>74.043000000000006</v>
          </cell>
          <cell r="C60">
            <v>74</v>
          </cell>
          <cell r="D60">
            <v>74</v>
          </cell>
          <cell r="E60">
            <v>43</v>
          </cell>
          <cell r="F60">
            <v>999</v>
          </cell>
          <cell r="G60" t="str">
            <v/>
          </cell>
          <cell r="H60">
            <v>55</v>
          </cell>
          <cell r="J60">
            <v>43</v>
          </cell>
          <cell r="L60" t="str">
            <v>Lucie ČAPKOVÁ</v>
          </cell>
          <cell r="M60" t="str">
            <v>Široká Niva</v>
          </cell>
          <cell r="N60">
            <v>30.91</v>
          </cell>
          <cell r="O60">
            <v>99.99</v>
          </cell>
          <cell r="P60">
            <v>30.91</v>
          </cell>
          <cell r="R60">
            <v>30.91</v>
          </cell>
          <cell r="S60">
            <v>99.99</v>
          </cell>
          <cell r="T60">
            <v>30.91</v>
          </cell>
        </row>
        <row r="61">
          <cell r="A61">
            <v>63</v>
          </cell>
          <cell r="B61">
            <v>63.055999999999997</v>
          </cell>
          <cell r="C61">
            <v>63</v>
          </cell>
          <cell r="D61">
            <v>999</v>
          </cell>
          <cell r="E61" t="str">
            <v/>
          </cell>
          <cell r="F61">
            <v>63</v>
          </cell>
          <cell r="G61">
            <v>26</v>
          </cell>
          <cell r="H61">
            <v>56</v>
          </cell>
          <cell r="J61">
            <v>56</v>
          </cell>
          <cell r="L61" t="str">
            <v>Nikol VENCOVÁ</v>
          </cell>
          <cell r="M61" t="str">
            <v>Trusovice</v>
          </cell>
          <cell r="N61">
            <v>23.65</v>
          </cell>
          <cell r="O61">
            <v>99.99</v>
          </cell>
          <cell r="P61">
            <v>23.65</v>
          </cell>
          <cell r="R61">
            <v>23.65</v>
          </cell>
          <cell r="S61">
            <v>99.99</v>
          </cell>
          <cell r="T61">
            <v>23.65</v>
          </cell>
        </row>
        <row r="62">
          <cell r="A62">
            <v>39</v>
          </cell>
          <cell r="B62">
            <v>39.066000000000003</v>
          </cell>
          <cell r="C62">
            <v>39</v>
          </cell>
          <cell r="D62">
            <v>39</v>
          </cell>
          <cell r="E62">
            <v>22</v>
          </cell>
          <cell r="F62">
            <v>999</v>
          </cell>
          <cell r="G62" t="str">
            <v/>
          </cell>
          <cell r="H62">
            <v>57</v>
          </cell>
          <cell r="J62">
            <v>66</v>
          </cell>
          <cell r="L62" t="str">
            <v>Eliška LUDVÍKOVÁ</v>
          </cell>
          <cell r="M62" t="str">
            <v>Tísek</v>
          </cell>
          <cell r="N62">
            <v>22.47</v>
          </cell>
          <cell r="O62">
            <v>21.19</v>
          </cell>
          <cell r="P62">
            <v>21.19</v>
          </cell>
          <cell r="R62">
            <v>22.47</v>
          </cell>
          <cell r="S62">
            <v>21.19</v>
          </cell>
          <cell r="T62">
            <v>21.19</v>
          </cell>
        </row>
        <row r="63">
          <cell r="A63">
            <v>44</v>
          </cell>
          <cell r="B63">
            <v>44.076000000000001</v>
          </cell>
          <cell r="C63">
            <v>44</v>
          </cell>
          <cell r="D63">
            <v>44</v>
          </cell>
          <cell r="E63">
            <v>26</v>
          </cell>
          <cell r="F63">
            <v>999</v>
          </cell>
          <cell r="G63" t="str">
            <v/>
          </cell>
          <cell r="H63">
            <v>58</v>
          </cell>
          <cell r="J63">
            <v>76</v>
          </cell>
          <cell r="L63" t="str">
            <v>Klára BEZRUČOVÁ</v>
          </cell>
          <cell r="M63" t="str">
            <v>Michálkovice</v>
          </cell>
          <cell r="N63">
            <v>21.61</v>
          </cell>
          <cell r="O63">
            <v>21.68</v>
          </cell>
          <cell r="P63">
            <v>21.61</v>
          </cell>
          <cell r="R63">
            <v>21.61</v>
          </cell>
          <cell r="S63">
            <v>21.68</v>
          </cell>
          <cell r="T63">
            <v>21.61</v>
          </cell>
        </row>
        <row r="64">
          <cell r="A64">
            <v>69</v>
          </cell>
          <cell r="B64">
            <v>69.084000000000003</v>
          </cell>
          <cell r="C64">
            <v>69</v>
          </cell>
          <cell r="D64">
            <v>999</v>
          </cell>
          <cell r="E64" t="str">
            <v/>
          </cell>
          <cell r="F64">
            <v>69</v>
          </cell>
          <cell r="G64">
            <v>29</v>
          </cell>
          <cell r="H64">
            <v>59</v>
          </cell>
          <cell r="J64">
            <v>84</v>
          </cell>
          <cell r="L64" t="str">
            <v>Jana PROKOPOVÁ</v>
          </cell>
          <cell r="M64" t="str">
            <v>Nový Malín</v>
          </cell>
          <cell r="N64">
            <v>25.36</v>
          </cell>
          <cell r="O64">
            <v>99.99</v>
          </cell>
          <cell r="P64">
            <v>25.36</v>
          </cell>
          <cell r="R64">
            <v>25.36</v>
          </cell>
          <cell r="S64">
            <v>99.99</v>
          </cell>
          <cell r="T64">
            <v>25.36</v>
          </cell>
        </row>
        <row r="65">
          <cell r="A65">
            <v>52</v>
          </cell>
          <cell r="B65">
            <v>52.095999999999997</v>
          </cell>
          <cell r="C65">
            <v>52</v>
          </cell>
          <cell r="D65">
            <v>52</v>
          </cell>
          <cell r="E65">
            <v>30</v>
          </cell>
          <cell r="F65">
            <v>999</v>
          </cell>
          <cell r="G65" t="str">
            <v/>
          </cell>
          <cell r="H65">
            <v>60</v>
          </cell>
          <cell r="J65">
            <v>96</v>
          </cell>
          <cell r="L65" t="str">
            <v>Markéta VAVREČKOVÁ</v>
          </cell>
          <cell r="M65" t="str">
            <v>Těškovice</v>
          </cell>
          <cell r="N65">
            <v>22.42</v>
          </cell>
          <cell r="O65">
            <v>21.97</v>
          </cell>
          <cell r="P65">
            <v>21.97</v>
          </cell>
          <cell r="R65">
            <v>22.42</v>
          </cell>
          <cell r="S65">
            <v>21.97</v>
          </cell>
          <cell r="T65">
            <v>21.97</v>
          </cell>
        </row>
        <row r="66">
          <cell r="A66">
            <v>46</v>
          </cell>
          <cell r="B66">
            <v>46.006999999999998</v>
          </cell>
          <cell r="C66">
            <v>46</v>
          </cell>
          <cell r="D66">
            <v>46</v>
          </cell>
          <cell r="E66">
            <v>27</v>
          </cell>
          <cell r="F66">
            <v>999</v>
          </cell>
          <cell r="G66" t="str">
            <v/>
          </cell>
          <cell r="H66">
            <v>61</v>
          </cell>
          <cell r="J66">
            <v>7</v>
          </cell>
          <cell r="L66" t="str">
            <v>Kristýna KORDEKOVÁ</v>
          </cell>
          <cell r="M66" t="str">
            <v>Frýdek</v>
          </cell>
          <cell r="N66">
            <v>21.7</v>
          </cell>
          <cell r="O66">
            <v>25.39</v>
          </cell>
          <cell r="P66">
            <v>21.7</v>
          </cell>
          <cell r="R66">
            <v>21.7</v>
          </cell>
          <cell r="S66">
            <v>25.39</v>
          </cell>
          <cell r="T66">
            <v>21.7</v>
          </cell>
        </row>
        <row r="67">
          <cell r="A67">
            <v>4</v>
          </cell>
          <cell r="B67">
            <v>4.0170000000000003</v>
          </cell>
          <cell r="C67">
            <v>4</v>
          </cell>
          <cell r="D67">
            <v>999</v>
          </cell>
          <cell r="E67" t="str">
            <v/>
          </cell>
          <cell r="F67">
            <v>4</v>
          </cell>
          <cell r="G67">
            <v>2</v>
          </cell>
          <cell r="H67">
            <v>62</v>
          </cell>
          <cell r="J67">
            <v>17</v>
          </cell>
          <cell r="L67" t="str">
            <v>Adriana JANÍČKOVÁ</v>
          </cell>
          <cell r="M67" t="str">
            <v>Milotice nad Bečvou</v>
          </cell>
          <cell r="N67">
            <v>20.23</v>
          </cell>
          <cell r="O67">
            <v>18.649999999999999</v>
          </cell>
          <cell r="P67">
            <v>18.649999999999999</v>
          </cell>
          <cell r="R67">
            <v>20.23</v>
          </cell>
          <cell r="S67">
            <v>18.649999999999999</v>
          </cell>
          <cell r="T67">
            <v>18.649999999999999</v>
          </cell>
        </row>
        <row r="68">
          <cell r="A68">
            <v>40</v>
          </cell>
          <cell r="B68">
            <v>40.027000000000001</v>
          </cell>
          <cell r="C68">
            <v>40</v>
          </cell>
          <cell r="D68">
            <v>40</v>
          </cell>
          <cell r="E68">
            <v>23</v>
          </cell>
          <cell r="F68">
            <v>999</v>
          </cell>
          <cell r="G68" t="str">
            <v/>
          </cell>
          <cell r="H68">
            <v>63</v>
          </cell>
          <cell r="J68">
            <v>27</v>
          </cell>
          <cell r="L68" t="str">
            <v>Michaela TRENTINOVÁ</v>
          </cell>
          <cell r="M68" t="str">
            <v>Horní Žukov</v>
          </cell>
          <cell r="N68">
            <v>23.06</v>
          </cell>
          <cell r="O68">
            <v>21.25</v>
          </cell>
          <cell r="P68">
            <v>21.25</v>
          </cell>
          <cell r="R68">
            <v>23.06</v>
          </cell>
          <cell r="S68">
            <v>21.25</v>
          </cell>
          <cell r="T68">
            <v>21.25</v>
          </cell>
        </row>
        <row r="69">
          <cell r="A69">
            <v>20</v>
          </cell>
          <cell r="B69">
            <v>20.036999999999999</v>
          </cell>
          <cell r="C69">
            <v>20</v>
          </cell>
          <cell r="D69">
            <v>999</v>
          </cell>
          <cell r="E69" t="str">
            <v/>
          </cell>
          <cell r="F69">
            <v>20</v>
          </cell>
          <cell r="G69">
            <v>8</v>
          </cell>
          <cell r="H69">
            <v>64</v>
          </cell>
          <cell r="J69">
            <v>37</v>
          </cell>
          <cell r="L69" t="str">
            <v>Alžběta POLANSKÁ</v>
          </cell>
          <cell r="M69" t="str">
            <v>Pěnčín</v>
          </cell>
          <cell r="N69">
            <v>20.47</v>
          </cell>
          <cell r="O69">
            <v>19.899999999999999</v>
          </cell>
          <cell r="P69">
            <v>19.899999999999999</v>
          </cell>
          <cell r="R69">
            <v>20.47</v>
          </cell>
          <cell r="S69">
            <v>19.899999999999999</v>
          </cell>
          <cell r="T69">
            <v>19.899999999999999</v>
          </cell>
        </row>
        <row r="70">
          <cell r="A70">
            <v>73</v>
          </cell>
          <cell r="B70">
            <v>73.040999999999997</v>
          </cell>
          <cell r="C70">
            <v>73</v>
          </cell>
          <cell r="D70">
            <v>73</v>
          </cell>
          <cell r="E70">
            <v>42</v>
          </cell>
          <cell r="F70">
            <v>999</v>
          </cell>
          <cell r="G70" t="str">
            <v/>
          </cell>
          <cell r="H70">
            <v>65</v>
          </cell>
          <cell r="J70">
            <v>41</v>
          </cell>
          <cell r="L70" t="str">
            <v>Martina BARČÍKOVÁ</v>
          </cell>
          <cell r="M70" t="str">
            <v>Široká Niva</v>
          </cell>
          <cell r="N70">
            <v>30.77</v>
          </cell>
          <cell r="O70">
            <v>30.37</v>
          </cell>
          <cell r="P70">
            <v>30.37</v>
          </cell>
          <cell r="R70">
            <v>30.77</v>
          </cell>
          <cell r="S70">
            <v>30.37</v>
          </cell>
          <cell r="T70">
            <v>30.37</v>
          </cell>
        </row>
        <row r="71">
          <cell r="A71">
            <v>29</v>
          </cell>
          <cell r="B71">
            <v>29.056999999999999</v>
          </cell>
          <cell r="C71">
            <v>29</v>
          </cell>
          <cell r="D71">
            <v>999</v>
          </cell>
          <cell r="E71" t="str">
            <v/>
          </cell>
          <cell r="F71">
            <v>29</v>
          </cell>
          <cell r="G71">
            <v>11</v>
          </cell>
          <cell r="H71">
            <v>66</v>
          </cell>
          <cell r="J71">
            <v>57</v>
          </cell>
          <cell r="L71" t="str">
            <v>Eliška DŘÍMALKOVÁ</v>
          </cell>
          <cell r="M71" t="str">
            <v>Trusovice</v>
          </cell>
          <cell r="N71">
            <v>20.61</v>
          </cell>
          <cell r="O71">
            <v>20.95</v>
          </cell>
          <cell r="P71">
            <v>20.61</v>
          </cell>
          <cell r="R71">
            <v>20.61</v>
          </cell>
          <cell r="S71">
            <v>20.95</v>
          </cell>
          <cell r="T71">
            <v>20.61</v>
          </cell>
        </row>
        <row r="72">
          <cell r="A72">
            <v>50</v>
          </cell>
          <cell r="B72">
            <v>50.067</v>
          </cell>
          <cell r="C72">
            <v>50</v>
          </cell>
          <cell r="D72">
            <v>50</v>
          </cell>
          <cell r="E72">
            <v>29</v>
          </cell>
          <cell r="F72">
            <v>999</v>
          </cell>
          <cell r="G72" t="str">
            <v/>
          </cell>
          <cell r="H72">
            <v>67</v>
          </cell>
          <cell r="J72">
            <v>67</v>
          </cell>
          <cell r="L72" t="str">
            <v>Adéla DOHNALOVÁ</v>
          </cell>
          <cell r="M72" t="str">
            <v>Tísek</v>
          </cell>
          <cell r="N72">
            <v>99.99</v>
          </cell>
          <cell r="O72">
            <v>21.89</v>
          </cell>
          <cell r="P72">
            <v>21.89</v>
          </cell>
          <cell r="R72">
            <v>99.99</v>
          </cell>
          <cell r="S72">
            <v>21.89</v>
          </cell>
          <cell r="T72">
            <v>21.89</v>
          </cell>
        </row>
        <row r="73">
          <cell r="A73">
            <v>80</v>
          </cell>
          <cell r="B73">
            <v>80.076999999999998</v>
          </cell>
          <cell r="C73">
            <v>80</v>
          </cell>
          <cell r="D73">
            <v>80</v>
          </cell>
          <cell r="E73">
            <v>45</v>
          </cell>
          <cell r="F73">
            <v>999</v>
          </cell>
          <cell r="G73" t="str">
            <v/>
          </cell>
          <cell r="H73">
            <v>68</v>
          </cell>
          <cell r="J73">
            <v>77</v>
          </cell>
          <cell r="L73" t="str">
            <v>Veronika KREJČÍ</v>
          </cell>
          <cell r="M73" t="str">
            <v>Michálkovice</v>
          </cell>
          <cell r="N73">
            <v>99.99</v>
          </cell>
          <cell r="O73">
            <v>99.99</v>
          </cell>
          <cell r="P73">
            <v>99.99</v>
          </cell>
          <cell r="R73">
            <v>99.99</v>
          </cell>
          <cell r="S73">
            <v>99.99</v>
          </cell>
          <cell r="T73">
            <v>99.99</v>
          </cell>
        </row>
        <row r="74">
          <cell r="A74">
            <v>72</v>
          </cell>
          <cell r="B74">
            <v>72.087999999999994</v>
          </cell>
          <cell r="C74">
            <v>72</v>
          </cell>
          <cell r="D74">
            <v>999</v>
          </cell>
          <cell r="E74" t="str">
            <v/>
          </cell>
          <cell r="F74">
            <v>72</v>
          </cell>
          <cell r="G74">
            <v>31</v>
          </cell>
          <cell r="H74">
            <v>69</v>
          </cell>
          <cell r="J74">
            <v>88</v>
          </cell>
          <cell r="L74" t="str">
            <v>Lucie GIESLOVÁ</v>
          </cell>
          <cell r="M74" t="str">
            <v>Nový Malín</v>
          </cell>
          <cell r="N74">
            <v>26.6</v>
          </cell>
          <cell r="O74">
            <v>99.99</v>
          </cell>
          <cell r="P74">
            <v>26.6</v>
          </cell>
          <cell r="R74">
            <v>26.6</v>
          </cell>
          <cell r="S74">
            <v>99.99</v>
          </cell>
          <cell r="T74">
            <v>26.6</v>
          </cell>
        </row>
        <row r="75">
          <cell r="A75">
            <v>2</v>
          </cell>
          <cell r="B75">
            <v>2.097</v>
          </cell>
          <cell r="C75">
            <v>2</v>
          </cell>
          <cell r="D75">
            <v>2</v>
          </cell>
          <cell r="E75">
            <v>1</v>
          </cell>
          <cell r="F75">
            <v>999</v>
          </cell>
          <cell r="G75" t="str">
            <v/>
          </cell>
          <cell r="H75">
            <v>70</v>
          </cell>
          <cell r="J75">
            <v>97</v>
          </cell>
          <cell r="L75" t="str">
            <v>Magdaléna KRAYZLOVÁ</v>
          </cell>
          <cell r="M75" t="str">
            <v>Těškovice</v>
          </cell>
          <cell r="N75">
            <v>18.32</v>
          </cell>
          <cell r="O75">
            <v>18.010000000000002</v>
          </cell>
          <cell r="P75">
            <v>18.010000000000002</v>
          </cell>
          <cell r="R75">
            <v>18.32</v>
          </cell>
          <cell r="S75">
            <v>18.010000000000002</v>
          </cell>
          <cell r="T75">
            <v>18.010000000000002</v>
          </cell>
        </row>
        <row r="76">
          <cell r="A76">
            <v>77</v>
          </cell>
          <cell r="B76">
            <v>80.010000000000005</v>
          </cell>
          <cell r="C76">
            <v>80</v>
          </cell>
          <cell r="D76">
            <v>80</v>
          </cell>
          <cell r="E76">
            <v>45</v>
          </cell>
          <cell r="F76">
            <v>999</v>
          </cell>
          <cell r="G76" t="str">
            <v/>
          </cell>
          <cell r="H76">
            <v>71</v>
          </cell>
          <cell r="J76">
            <v>10</v>
          </cell>
          <cell r="L76" t="str">
            <v>neobsazena</v>
          </cell>
          <cell r="M76" t="str">
            <v>Frýdek</v>
          </cell>
          <cell r="N76">
            <v>99.99</v>
          </cell>
          <cell r="O76">
            <v>99.99</v>
          </cell>
          <cell r="P76">
            <v>99.99</v>
          </cell>
          <cell r="R76">
            <v>99.99</v>
          </cell>
          <cell r="S76">
            <v>99.99</v>
          </cell>
          <cell r="T76">
            <v>99.99</v>
          </cell>
        </row>
        <row r="77">
          <cell r="A77">
            <v>11</v>
          </cell>
          <cell r="B77">
            <v>11.018000000000001</v>
          </cell>
          <cell r="C77">
            <v>11</v>
          </cell>
          <cell r="D77">
            <v>999</v>
          </cell>
          <cell r="E77" t="str">
            <v/>
          </cell>
          <cell r="F77">
            <v>11</v>
          </cell>
          <cell r="G77">
            <v>4</v>
          </cell>
          <cell r="H77">
            <v>72</v>
          </cell>
          <cell r="J77">
            <v>18</v>
          </cell>
          <cell r="L77" t="str">
            <v>Barbora ŠVEHLOVÁ</v>
          </cell>
          <cell r="M77" t="str">
            <v>Milotice nad Bečvou</v>
          </cell>
          <cell r="N77">
            <v>19.399999999999999</v>
          </cell>
          <cell r="O77">
            <v>99.99</v>
          </cell>
          <cell r="P77">
            <v>19.399999999999999</v>
          </cell>
          <cell r="R77">
            <v>19.399999999999999</v>
          </cell>
          <cell r="S77">
            <v>99.99</v>
          </cell>
          <cell r="T77">
            <v>19.399999999999999</v>
          </cell>
        </row>
        <row r="78">
          <cell r="A78">
            <v>78</v>
          </cell>
          <cell r="B78">
            <v>80.028999999999996</v>
          </cell>
          <cell r="C78">
            <v>80</v>
          </cell>
          <cell r="D78">
            <v>80</v>
          </cell>
          <cell r="E78">
            <v>45</v>
          </cell>
          <cell r="F78">
            <v>999</v>
          </cell>
          <cell r="G78" t="str">
            <v/>
          </cell>
          <cell r="H78">
            <v>73</v>
          </cell>
          <cell r="J78">
            <v>29</v>
          </cell>
          <cell r="L78" t="str">
            <v>Eva LEDWOŃOVÁ</v>
          </cell>
          <cell r="M78" t="str">
            <v>Horní Žukov</v>
          </cell>
          <cell r="N78">
            <v>99.99</v>
          </cell>
          <cell r="O78">
            <v>99.99</v>
          </cell>
          <cell r="P78">
            <v>99.99</v>
          </cell>
          <cell r="R78">
            <v>99.99</v>
          </cell>
          <cell r="S78">
            <v>99.99</v>
          </cell>
          <cell r="T78">
            <v>99.99</v>
          </cell>
        </row>
        <row r="79">
          <cell r="A79">
            <v>65</v>
          </cell>
          <cell r="B79">
            <v>65.034999999999997</v>
          </cell>
          <cell r="C79">
            <v>65</v>
          </cell>
          <cell r="D79">
            <v>999</v>
          </cell>
          <cell r="E79" t="str">
            <v/>
          </cell>
          <cell r="F79">
            <v>65</v>
          </cell>
          <cell r="G79">
            <v>27</v>
          </cell>
          <cell r="H79">
            <v>74</v>
          </cell>
          <cell r="J79">
            <v>35</v>
          </cell>
          <cell r="L79" t="str">
            <v>Tereza NOVOTNÁ</v>
          </cell>
          <cell r="M79" t="str">
            <v>Pěnčín</v>
          </cell>
          <cell r="N79">
            <v>99.99</v>
          </cell>
          <cell r="O79">
            <v>23.97</v>
          </cell>
          <cell r="P79">
            <v>23.97</v>
          </cell>
          <cell r="R79">
            <v>99.99</v>
          </cell>
          <cell r="S79">
            <v>23.97</v>
          </cell>
          <cell r="T79">
            <v>23.97</v>
          </cell>
        </row>
        <row r="80">
          <cell r="A80">
            <v>79</v>
          </cell>
          <cell r="B80">
            <v>80.046999999999997</v>
          </cell>
          <cell r="C80">
            <v>80</v>
          </cell>
          <cell r="D80">
            <v>80</v>
          </cell>
          <cell r="E80">
            <v>45</v>
          </cell>
          <cell r="F80">
            <v>999</v>
          </cell>
          <cell r="G80" t="str">
            <v/>
          </cell>
          <cell r="H80">
            <v>75</v>
          </cell>
          <cell r="J80">
            <v>47</v>
          </cell>
          <cell r="L80" t="str">
            <v>neobsazena</v>
          </cell>
          <cell r="M80" t="str">
            <v>Široká Niva</v>
          </cell>
          <cell r="N80">
            <v>99.99</v>
          </cell>
          <cell r="O80">
            <v>99.99</v>
          </cell>
          <cell r="P80">
            <v>99.99</v>
          </cell>
          <cell r="R80">
            <v>99.99</v>
          </cell>
          <cell r="S80">
            <v>99.99</v>
          </cell>
          <cell r="T80">
            <v>99.99</v>
          </cell>
        </row>
        <row r="81">
          <cell r="A81">
            <v>47</v>
          </cell>
          <cell r="B81">
            <v>47.06</v>
          </cell>
          <cell r="C81">
            <v>47</v>
          </cell>
          <cell r="D81">
            <v>999</v>
          </cell>
          <cell r="E81" t="str">
            <v/>
          </cell>
          <cell r="F81">
            <v>47</v>
          </cell>
          <cell r="G81">
            <v>20</v>
          </cell>
          <cell r="H81">
            <v>76</v>
          </cell>
          <cell r="J81">
            <v>60</v>
          </cell>
          <cell r="L81" t="str">
            <v>Petra KLABAČKOVÁ</v>
          </cell>
          <cell r="M81" t="str">
            <v>Trusovice</v>
          </cell>
          <cell r="N81">
            <v>21.78</v>
          </cell>
          <cell r="O81">
            <v>22.06</v>
          </cell>
          <cell r="P81">
            <v>21.78</v>
          </cell>
          <cell r="R81">
            <v>21.78</v>
          </cell>
          <cell r="S81">
            <v>22.06</v>
          </cell>
          <cell r="T81">
            <v>21.78</v>
          </cell>
        </row>
        <row r="82">
          <cell r="A82">
            <v>19</v>
          </cell>
          <cell r="B82">
            <v>19.068000000000001</v>
          </cell>
          <cell r="C82">
            <v>19</v>
          </cell>
          <cell r="D82">
            <v>19</v>
          </cell>
          <cell r="E82">
            <v>12</v>
          </cell>
          <cell r="F82">
            <v>999</v>
          </cell>
          <cell r="G82" t="str">
            <v/>
          </cell>
          <cell r="H82">
            <v>77</v>
          </cell>
          <cell r="J82">
            <v>68</v>
          </cell>
          <cell r="L82" t="str">
            <v>Daniela NOHLOVÁ</v>
          </cell>
          <cell r="M82" t="str">
            <v>Tísek</v>
          </cell>
          <cell r="N82">
            <v>19.78</v>
          </cell>
          <cell r="O82">
            <v>19.899999999999999</v>
          </cell>
          <cell r="P82">
            <v>19.78</v>
          </cell>
          <cell r="R82">
            <v>19.78</v>
          </cell>
          <cell r="S82">
            <v>19.899999999999999</v>
          </cell>
          <cell r="T82">
            <v>19.78</v>
          </cell>
        </row>
        <row r="83">
          <cell r="A83">
            <v>22</v>
          </cell>
          <cell r="B83">
            <v>22.077999999999999</v>
          </cell>
          <cell r="C83">
            <v>22</v>
          </cell>
          <cell r="D83">
            <v>22</v>
          </cell>
          <cell r="E83">
            <v>14</v>
          </cell>
          <cell r="F83">
            <v>999</v>
          </cell>
          <cell r="G83" t="str">
            <v/>
          </cell>
          <cell r="H83">
            <v>78</v>
          </cell>
          <cell r="J83">
            <v>78</v>
          </cell>
          <cell r="L83" t="str">
            <v>Aneta BITTNEROVÁ</v>
          </cell>
          <cell r="M83" t="str">
            <v>Michálkovice</v>
          </cell>
          <cell r="N83">
            <v>25.16</v>
          </cell>
          <cell r="O83">
            <v>19.93</v>
          </cell>
          <cell r="P83">
            <v>19.93</v>
          </cell>
          <cell r="R83">
            <v>25.16</v>
          </cell>
          <cell r="S83">
            <v>19.93</v>
          </cell>
          <cell r="T83">
            <v>19.93</v>
          </cell>
        </row>
        <row r="84">
          <cell r="A84">
            <v>70</v>
          </cell>
          <cell r="B84">
            <v>70.09</v>
          </cell>
          <cell r="C84">
            <v>70</v>
          </cell>
          <cell r="D84">
            <v>999</v>
          </cell>
          <cell r="E84" t="str">
            <v/>
          </cell>
          <cell r="F84">
            <v>70</v>
          </cell>
          <cell r="G84">
            <v>30</v>
          </cell>
          <cell r="H84">
            <v>79</v>
          </cell>
          <cell r="J84">
            <v>90</v>
          </cell>
          <cell r="L84" t="str">
            <v>Andrea ČULÍKOVÁ</v>
          </cell>
          <cell r="M84" t="str">
            <v>Nový Malín</v>
          </cell>
          <cell r="N84">
            <v>26.06</v>
          </cell>
          <cell r="O84">
            <v>36.43</v>
          </cell>
          <cell r="P84">
            <v>26.06</v>
          </cell>
          <cell r="R84">
            <v>26.06</v>
          </cell>
          <cell r="S84">
            <v>36.43</v>
          </cell>
          <cell r="T84">
            <v>26.06</v>
          </cell>
        </row>
        <row r="85">
          <cell r="A85">
            <v>8</v>
          </cell>
          <cell r="B85">
            <v>8.0980000000000008</v>
          </cell>
          <cell r="C85">
            <v>8</v>
          </cell>
          <cell r="D85">
            <v>8</v>
          </cell>
          <cell r="E85">
            <v>6</v>
          </cell>
          <cell r="F85">
            <v>999</v>
          </cell>
          <cell r="G85" t="str">
            <v/>
          </cell>
          <cell r="H85">
            <v>80</v>
          </cell>
          <cell r="J85">
            <v>98</v>
          </cell>
          <cell r="L85" t="str">
            <v>Kristýna TESAŘOVÁ</v>
          </cell>
          <cell r="M85" t="str">
            <v>Těškovice</v>
          </cell>
          <cell r="N85">
            <v>19.18</v>
          </cell>
          <cell r="O85">
            <v>19.440000000000001</v>
          </cell>
          <cell r="P85">
            <v>19.18</v>
          </cell>
          <cell r="R85">
            <v>19.18</v>
          </cell>
          <cell r="S85">
            <v>19.440000000000001</v>
          </cell>
          <cell r="T85">
            <v>19.18</v>
          </cell>
        </row>
      </sheetData>
      <sheetData sheetId="3"/>
      <sheetData sheetId="4">
        <row r="6">
          <cell r="C6">
            <v>2</v>
          </cell>
        </row>
      </sheetData>
      <sheetData sheetId="5"/>
      <sheetData sheetId="6">
        <row r="4">
          <cell r="A4">
            <v>3</v>
          </cell>
        </row>
      </sheetData>
      <sheetData sheetId="7">
        <row r="7">
          <cell r="A7">
            <v>6</v>
          </cell>
        </row>
      </sheetData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"/>
      <sheetName val="100m"/>
      <sheetName val="100mS"/>
      <sheetName val="100mV"/>
      <sheetName val="100mD"/>
      <sheetName val="štafeta"/>
      <sheetName val="štafetaD"/>
      <sheetName val="útok"/>
      <sheetName val="celkem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2</v>
          </cell>
          <cell r="D6">
            <v>109.32</v>
          </cell>
        </row>
        <row r="7">
          <cell r="C7">
            <v>3</v>
          </cell>
          <cell r="D7">
            <v>111.47</v>
          </cell>
        </row>
        <row r="8">
          <cell r="C8">
            <v>1</v>
          </cell>
          <cell r="D8">
            <v>108.74</v>
          </cell>
        </row>
        <row r="9">
          <cell r="C9">
            <v>6</v>
          </cell>
          <cell r="D9">
            <v>158.41</v>
          </cell>
        </row>
        <row r="10">
          <cell r="C10">
            <v>5</v>
          </cell>
          <cell r="D10">
            <v>115.13999999999999</v>
          </cell>
        </row>
        <row r="11">
          <cell r="C11">
            <v>4</v>
          </cell>
          <cell r="D11">
            <v>113.72</v>
          </cell>
        </row>
        <row r="13">
          <cell r="C13">
            <v>1</v>
          </cell>
          <cell r="D13">
            <v>108.3</v>
          </cell>
        </row>
        <row r="14">
          <cell r="C14">
            <v>4</v>
          </cell>
          <cell r="D14">
            <v>122.65</v>
          </cell>
        </row>
        <row r="15">
          <cell r="C15">
            <v>2</v>
          </cell>
          <cell r="D15">
            <v>109.03</v>
          </cell>
        </row>
        <row r="16">
          <cell r="C16">
            <v>3</v>
          </cell>
          <cell r="D16">
            <v>113.89</v>
          </cell>
        </row>
      </sheetData>
      <sheetData sheetId="6"/>
      <sheetData sheetId="7">
        <row r="4">
          <cell r="A4">
            <v>2</v>
          </cell>
          <cell r="E4">
            <v>61.58</v>
          </cell>
        </row>
        <row r="5">
          <cell r="A5">
            <v>3</v>
          </cell>
          <cell r="E5">
            <v>63.12</v>
          </cell>
        </row>
        <row r="6">
          <cell r="A6">
            <v>1</v>
          </cell>
          <cell r="E6">
            <v>59.36</v>
          </cell>
        </row>
        <row r="7">
          <cell r="A7">
            <v>6</v>
          </cell>
          <cell r="E7">
            <v>73.34</v>
          </cell>
        </row>
        <row r="8">
          <cell r="A8">
            <v>5</v>
          </cell>
          <cell r="E8">
            <v>70.27</v>
          </cell>
        </row>
        <row r="9">
          <cell r="A9">
            <v>4</v>
          </cell>
          <cell r="E9">
            <v>63.8</v>
          </cell>
        </row>
        <row r="11">
          <cell r="A11">
            <v>1</v>
          </cell>
          <cell r="E11">
            <v>60.89</v>
          </cell>
        </row>
        <row r="12">
          <cell r="A12">
            <v>3</v>
          </cell>
          <cell r="E12">
            <v>74.239999999999995</v>
          </cell>
        </row>
        <row r="13">
          <cell r="A13">
            <v>2</v>
          </cell>
          <cell r="E13">
            <v>67.680000000000007</v>
          </cell>
        </row>
        <row r="14">
          <cell r="A14">
            <v>4</v>
          </cell>
          <cell r="E14">
            <v>99.99</v>
          </cell>
        </row>
      </sheetData>
      <sheetData sheetId="8">
        <row r="7">
          <cell r="A7">
            <v>2</v>
          </cell>
          <cell r="J7">
            <v>27.72</v>
          </cell>
        </row>
        <row r="8">
          <cell r="A8">
            <v>3</v>
          </cell>
          <cell r="J8">
            <v>29.6</v>
          </cell>
        </row>
        <row r="9">
          <cell r="A9">
            <v>1</v>
          </cell>
          <cell r="J9">
            <v>26.63</v>
          </cell>
        </row>
        <row r="10">
          <cell r="A10">
            <v>6</v>
          </cell>
          <cell r="J10">
            <v>37.659999999999997</v>
          </cell>
        </row>
        <row r="11">
          <cell r="A11">
            <v>5</v>
          </cell>
          <cell r="J11">
            <v>33.31</v>
          </cell>
        </row>
        <row r="12">
          <cell r="A12">
            <v>4</v>
          </cell>
          <cell r="J12">
            <v>29.79</v>
          </cell>
        </row>
        <row r="15">
          <cell r="A15">
            <v>4</v>
          </cell>
          <cell r="J15">
            <v>48.28</v>
          </cell>
        </row>
        <row r="16">
          <cell r="A16">
            <v>1</v>
          </cell>
          <cell r="J16">
            <v>27.28</v>
          </cell>
        </row>
        <row r="17">
          <cell r="A17">
            <v>3</v>
          </cell>
          <cell r="J17">
            <v>30.33</v>
          </cell>
        </row>
        <row r="18">
          <cell r="A18">
            <v>2</v>
          </cell>
          <cell r="J18">
            <v>27.66</v>
          </cell>
        </row>
      </sheetData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"/>
      <sheetName val="100m"/>
      <sheetName val="100mV"/>
      <sheetName val="100mD"/>
      <sheetName val="štafeta"/>
      <sheetName val="štafetaD"/>
      <sheetName val="útok"/>
      <sheetName val="celkem"/>
    </sheetNames>
    <sheetDataSet>
      <sheetData sheetId="0">
        <row r="15">
          <cell r="B15">
            <v>1</v>
          </cell>
          <cell r="C15" t="str">
            <v>Frýdek</v>
          </cell>
          <cell r="D15">
            <v>1</v>
          </cell>
        </row>
        <row r="16">
          <cell r="B16">
            <v>3</v>
          </cell>
          <cell r="C16" t="str">
            <v>Horní Žukov</v>
          </cell>
          <cell r="D16">
            <v>2</v>
          </cell>
        </row>
        <row r="17">
          <cell r="B17">
            <v>5</v>
          </cell>
          <cell r="C17" t="str">
            <v>Široká Niva</v>
          </cell>
          <cell r="D17">
            <v>3</v>
          </cell>
        </row>
        <row r="18">
          <cell r="B18">
            <v>7</v>
          </cell>
          <cell r="C18" t="str">
            <v>Tísek</v>
          </cell>
          <cell r="D18">
            <v>4</v>
          </cell>
        </row>
        <row r="19">
          <cell r="B19">
            <v>8</v>
          </cell>
          <cell r="C19" t="str">
            <v>Michálkovice</v>
          </cell>
          <cell r="D19">
            <v>5</v>
          </cell>
        </row>
        <row r="20">
          <cell r="B20">
            <v>10</v>
          </cell>
          <cell r="C20" t="str">
            <v>Těškovice</v>
          </cell>
          <cell r="D20">
            <v>6</v>
          </cell>
        </row>
        <row r="21">
          <cell r="D21">
            <v>7</v>
          </cell>
        </row>
        <row r="22">
          <cell r="B22">
            <v>2</v>
          </cell>
          <cell r="C22" t="str">
            <v>Milotice nad Bečvou</v>
          </cell>
          <cell r="D22">
            <v>8</v>
          </cell>
        </row>
        <row r="23">
          <cell r="B23">
            <v>4</v>
          </cell>
          <cell r="C23" t="str">
            <v>Pěnčín</v>
          </cell>
          <cell r="D23">
            <v>9</v>
          </cell>
        </row>
        <row r="24">
          <cell r="B24">
            <v>6</v>
          </cell>
          <cell r="C24" t="str">
            <v>Trusovice</v>
          </cell>
          <cell r="D24">
            <v>10</v>
          </cell>
        </row>
        <row r="25">
          <cell r="B25">
            <v>9</v>
          </cell>
          <cell r="C25" t="str">
            <v>Nový Malín</v>
          </cell>
          <cell r="D25">
            <v>11</v>
          </cell>
        </row>
      </sheetData>
      <sheetData sheetId="1"/>
      <sheetData sheetId="2"/>
      <sheetData sheetId="3"/>
      <sheetData sheetId="4">
        <row r="6">
          <cell r="C6">
            <v>2</v>
          </cell>
          <cell r="D6">
            <v>120.82000000000002</v>
          </cell>
        </row>
        <row r="7">
          <cell r="C7">
            <v>5</v>
          </cell>
          <cell r="D7">
            <v>135.69999999999999</v>
          </cell>
        </row>
        <row r="8">
          <cell r="C8">
            <v>6</v>
          </cell>
          <cell r="D8">
            <v>153.72</v>
          </cell>
        </row>
        <row r="9">
          <cell r="C9">
            <v>3</v>
          </cell>
          <cell r="D9">
            <v>121.07000000000001</v>
          </cell>
        </row>
        <row r="10">
          <cell r="C10">
            <v>4</v>
          </cell>
          <cell r="D10">
            <v>121.11999999999999</v>
          </cell>
        </row>
        <row r="11">
          <cell r="C11">
            <v>1</v>
          </cell>
          <cell r="D11">
            <v>115.63</v>
          </cell>
        </row>
        <row r="13">
          <cell r="C13">
            <v>1</v>
          </cell>
          <cell r="D13">
            <v>116.49</v>
          </cell>
        </row>
        <row r="14">
          <cell r="C14">
            <v>2</v>
          </cell>
          <cell r="D14">
            <v>124</v>
          </cell>
        </row>
        <row r="15">
          <cell r="C15">
            <v>3</v>
          </cell>
          <cell r="D15">
            <v>125.69</v>
          </cell>
        </row>
        <row r="16">
          <cell r="C16">
            <v>4</v>
          </cell>
          <cell r="D16">
            <v>137.60999999999999</v>
          </cell>
        </row>
      </sheetData>
      <sheetData sheetId="5"/>
      <sheetData sheetId="6">
        <row r="4">
          <cell r="A4">
            <v>3</v>
          </cell>
          <cell r="E4">
            <v>66.97</v>
          </cell>
        </row>
        <row r="5">
          <cell r="A5">
            <v>5</v>
          </cell>
          <cell r="E5">
            <v>75.22</v>
          </cell>
        </row>
        <row r="6">
          <cell r="A6">
            <v>6</v>
          </cell>
          <cell r="E6">
            <v>75.569999999999993</v>
          </cell>
        </row>
        <row r="7">
          <cell r="A7">
            <v>4</v>
          </cell>
          <cell r="E7">
            <v>70.86</v>
          </cell>
        </row>
        <row r="8">
          <cell r="A8">
            <v>2</v>
          </cell>
          <cell r="E8">
            <v>66.22</v>
          </cell>
        </row>
        <row r="9">
          <cell r="A9">
            <v>1</v>
          </cell>
          <cell r="E9">
            <v>65.83</v>
          </cell>
        </row>
        <row r="11">
          <cell r="A11">
            <v>1</v>
          </cell>
          <cell r="E11">
            <v>67.180000000000007</v>
          </cell>
        </row>
        <row r="12">
          <cell r="A12">
            <v>3</v>
          </cell>
          <cell r="E12">
            <v>74.959999999999994</v>
          </cell>
        </row>
        <row r="13">
          <cell r="A13">
            <v>2</v>
          </cell>
          <cell r="E13">
            <v>72.260000000000005</v>
          </cell>
        </row>
        <row r="14">
          <cell r="A14">
            <v>4</v>
          </cell>
          <cell r="E14">
            <v>79.239999999999995</v>
          </cell>
        </row>
      </sheetData>
      <sheetData sheetId="7">
        <row r="7">
          <cell r="A7">
            <v>3</v>
          </cell>
          <cell r="J7">
            <v>29.45</v>
          </cell>
        </row>
        <row r="8">
          <cell r="A8">
            <v>4</v>
          </cell>
          <cell r="J8">
            <v>30.31</v>
          </cell>
        </row>
        <row r="9">
          <cell r="A9">
            <v>5</v>
          </cell>
          <cell r="J9">
            <v>31.09</v>
          </cell>
        </row>
        <row r="10">
          <cell r="A10">
            <v>2</v>
          </cell>
          <cell r="J10">
            <v>26.63</v>
          </cell>
        </row>
        <row r="11">
          <cell r="A11">
            <v>6</v>
          </cell>
          <cell r="J11">
            <v>49.39</v>
          </cell>
        </row>
        <row r="12">
          <cell r="A12">
            <v>1</v>
          </cell>
          <cell r="J12">
            <v>24.59</v>
          </cell>
        </row>
        <row r="15">
          <cell r="A15">
            <v>1</v>
          </cell>
          <cell r="J15">
            <v>26.06</v>
          </cell>
        </row>
        <row r="16">
          <cell r="A16">
            <v>2</v>
          </cell>
          <cell r="J16">
            <v>32.159999999999997</v>
          </cell>
        </row>
        <row r="17">
          <cell r="A17">
            <v>3</v>
          </cell>
          <cell r="J17">
            <v>34.1</v>
          </cell>
        </row>
        <row r="18">
          <cell r="A18">
            <v>4</v>
          </cell>
          <cell r="J18">
            <v>36.35</v>
          </cell>
        </row>
      </sheetData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ovkaD"/>
      <sheetName val="startovkaJ"/>
      <sheetName val="věžS"/>
      <sheetName val="věž"/>
      <sheetName val="100m"/>
      <sheetName val="100mS"/>
      <sheetName val="věžV"/>
      <sheetName val="100mV"/>
      <sheetName val="dvojbojV"/>
      <sheetName val="věžD"/>
      <sheetName val="100mD"/>
      <sheetName val="dvojboj"/>
      <sheetName val="štafeta"/>
      <sheetName val="štafetaD"/>
      <sheetName val="útok"/>
      <sheetName val="celk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C6">
            <v>1</v>
          </cell>
          <cell r="D6">
            <v>90.789999999999992</v>
          </cell>
        </row>
        <row r="7">
          <cell r="C7">
            <v>4</v>
          </cell>
          <cell r="D7">
            <v>144.97</v>
          </cell>
        </row>
        <row r="8">
          <cell r="C8">
            <v>2</v>
          </cell>
          <cell r="D8">
            <v>96.27</v>
          </cell>
        </row>
        <row r="9">
          <cell r="C9">
            <v>3</v>
          </cell>
          <cell r="D9">
            <v>131.76999999999998</v>
          </cell>
        </row>
        <row r="10">
          <cell r="C10">
            <v>6</v>
          </cell>
          <cell r="D10">
            <v>167.37</v>
          </cell>
        </row>
        <row r="11">
          <cell r="C11">
            <v>5</v>
          </cell>
          <cell r="D11">
            <v>153.22999999999999</v>
          </cell>
        </row>
        <row r="13">
          <cell r="C13">
            <v>3</v>
          </cell>
          <cell r="D13">
            <v>146.85999999999999</v>
          </cell>
        </row>
        <row r="14">
          <cell r="C14">
            <v>2</v>
          </cell>
          <cell r="D14">
            <v>122.08</v>
          </cell>
        </row>
        <row r="15">
          <cell r="C15">
            <v>1</v>
          </cell>
          <cell r="D15">
            <v>109.14000000000001</v>
          </cell>
        </row>
        <row r="16">
          <cell r="C16">
            <v>4</v>
          </cell>
          <cell r="D16">
            <v>150.78</v>
          </cell>
        </row>
        <row r="17">
          <cell r="C17">
            <v>5</v>
          </cell>
          <cell r="D17">
            <v>201.14000000000001</v>
          </cell>
        </row>
      </sheetData>
      <sheetData sheetId="10">
        <row r="6">
          <cell r="C6">
            <v>1</v>
          </cell>
          <cell r="D6">
            <v>101.33000000000001</v>
          </cell>
        </row>
        <row r="7">
          <cell r="C7">
            <v>4</v>
          </cell>
          <cell r="D7">
            <v>123.06</v>
          </cell>
        </row>
        <row r="8">
          <cell r="C8">
            <v>2</v>
          </cell>
          <cell r="D8">
            <v>104.12</v>
          </cell>
        </row>
        <row r="9">
          <cell r="C9">
            <v>6</v>
          </cell>
          <cell r="D9">
            <v>127.3</v>
          </cell>
        </row>
        <row r="10">
          <cell r="C10">
            <v>3</v>
          </cell>
          <cell r="D10">
            <v>122.43</v>
          </cell>
        </row>
        <row r="11">
          <cell r="C11">
            <v>5</v>
          </cell>
          <cell r="D11">
            <v>126.24000000000001</v>
          </cell>
        </row>
        <row r="13">
          <cell r="C13">
            <v>3</v>
          </cell>
          <cell r="D13">
            <v>127.27</v>
          </cell>
        </row>
        <row r="14">
          <cell r="C14">
            <v>4</v>
          </cell>
          <cell r="D14">
            <v>128.91999999999999</v>
          </cell>
        </row>
        <row r="15">
          <cell r="C15">
            <v>1</v>
          </cell>
          <cell r="D15">
            <v>113.18</v>
          </cell>
        </row>
        <row r="16">
          <cell r="C16">
            <v>2</v>
          </cell>
          <cell r="D16">
            <v>121.11</v>
          </cell>
        </row>
        <row r="17">
          <cell r="C17">
            <v>5</v>
          </cell>
          <cell r="D17">
            <v>149.58999999999997</v>
          </cell>
        </row>
      </sheetData>
      <sheetData sheetId="11"/>
      <sheetData sheetId="12"/>
      <sheetData sheetId="13">
        <row r="4">
          <cell r="A4">
            <v>1</v>
          </cell>
          <cell r="E4">
            <v>55.31</v>
          </cell>
        </row>
        <row r="5">
          <cell r="A5">
            <v>4</v>
          </cell>
          <cell r="E5">
            <v>67.709999999999994</v>
          </cell>
        </row>
        <row r="6">
          <cell r="A6">
            <v>2</v>
          </cell>
          <cell r="E6">
            <v>59.33</v>
          </cell>
        </row>
        <row r="7">
          <cell r="A7">
            <v>5</v>
          </cell>
          <cell r="E7">
            <v>68.680000000000007</v>
          </cell>
        </row>
        <row r="8">
          <cell r="A8">
            <v>3</v>
          </cell>
          <cell r="E8">
            <v>66.77</v>
          </cell>
        </row>
        <row r="9">
          <cell r="A9">
            <v>6</v>
          </cell>
          <cell r="E9">
            <v>72.44</v>
          </cell>
        </row>
        <row r="11">
          <cell r="A11">
            <v>4</v>
          </cell>
          <cell r="E11">
            <v>77.09</v>
          </cell>
        </row>
        <row r="12">
          <cell r="A12">
            <v>2</v>
          </cell>
          <cell r="E12">
            <v>67.2</v>
          </cell>
        </row>
        <row r="13">
          <cell r="A13">
            <v>1</v>
          </cell>
          <cell r="E13">
            <v>61.76</v>
          </cell>
        </row>
        <row r="14">
          <cell r="A14">
            <v>3</v>
          </cell>
          <cell r="E14">
            <v>74</v>
          </cell>
        </row>
        <row r="15">
          <cell r="A15">
            <v>5</v>
          </cell>
          <cell r="E15">
            <v>85.94</v>
          </cell>
        </row>
      </sheetData>
      <sheetData sheetId="14">
        <row r="7">
          <cell r="A7">
            <v>1</v>
          </cell>
          <cell r="J7">
            <v>21.76</v>
          </cell>
        </row>
        <row r="8">
          <cell r="A8">
            <v>3</v>
          </cell>
          <cell r="J8">
            <v>25.52</v>
          </cell>
        </row>
        <row r="9">
          <cell r="A9">
            <v>2</v>
          </cell>
          <cell r="J9">
            <v>22.14</v>
          </cell>
        </row>
        <row r="10">
          <cell r="A10">
            <v>6</v>
          </cell>
          <cell r="J10">
            <v>29.4</v>
          </cell>
        </row>
        <row r="11">
          <cell r="A11">
            <v>4</v>
          </cell>
          <cell r="J11">
            <v>25.77</v>
          </cell>
        </row>
        <row r="12">
          <cell r="A12">
            <v>5</v>
          </cell>
          <cell r="J12">
            <v>28.37</v>
          </cell>
        </row>
        <row r="15">
          <cell r="A15">
            <v>3</v>
          </cell>
          <cell r="J15">
            <v>27.64</v>
          </cell>
        </row>
        <row r="16">
          <cell r="A16">
            <v>2</v>
          </cell>
          <cell r="J16">
            <v>23.72</v>
          </cell>
        </row>
        <row r="17">
          <cell r="A17">
            <v>1</v>
          </cell>
          <cell r="J17">
            <v>22.32</v>
          </cell>
        </row>
        <row r="18">
          <cell r="A18">
            <v>5</v>
          </cell>
          <cell r="J18">
            <v>28.87</v>
          </cell>
        </row>
        <row r="19">
          <cell r="A19">
            <v>4</v>
          </cell>
          <cell r="J19">
            <v>28.65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197"/>
  <sheetViews>
    <sheetView topLeftCell="B1" workbookViewId="0">
      <selection activeCell="G15" sqref="G15"/>
    </sheetView>
  </sheetViews>
  <sheetFormatPr defaultRowHeight="12.75" x14ac:dyDescent="0.2"/>
  <cols>
    <col min="1" max="1" width="4.5703125" hidden="1" customWidth="1"/>
    <col min="2" max="2" width="7.5703125" bestFit="1" customWidth="1"/>
    <col min="3" max="3" width="5.140625" bestFit="1" customWidth="1"/>
    <col min="4" max="4" width="4.85546875" bestFit="1" customWidth="1"/>
    <col min="5" max="5" width="4.5703125" bestFit="1" customWidth="1"/>
    <col min="6" max="6" width="21" bestFit="1" customWidth="1"/>
    <col min="7" max="7" width="27.5703125" customWidth="1"/>
  </cols>
  <sheetData>
    <row r="1" spans="1:10" ht="15.75" x14ac:dyDescent="0.25">
      <c r="E1" s="1"/>
      <c r="G1" s="2" t="s">
        <v>0</v>
      </c>
      <c r="H1" s="1"/>
      <c r="I1" s="1"/>
    </row>
    <row r="2" spans="1:10" x14ac:dyDescent="0.2">
      <c r="E2" s="1"/>
      <c r="G2" s="3" t="s">
        <v>1</v>
      </c>
      <c r="H2" s="1"/>
      <c r="I2" s="1"/>
    </row>
    <row r="3" spans="1:10" x14ac:dyDescent="0.2">
      <c r="E3" s="1"/>
      <c r="G3" s="1" t="s">
        <v>2</v>
      </c>
      <c r="H3" s="1"/>
      <c r="I3" s="1"/>
    </row>
    <row r="4" spans="1:10" x14ac:dyDescent="0.2">
      <c r="E4" s="1"/>
      <c r="G4" s="4" t="s">
        <v>3</v>
      </c>
      <c r="H4" s="1"/>
      <c r="I4" s="1"/>
    </row>
    <row r="5" spans="1:10" x14ac:dyDescent="0.2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  <c r="I5" s="6" t="s">
        <v>12</v>
      </c>
      <c r="J5" s="5" t="s">
        <v>13</v>
      </c>
    </row>
    <row r="6" spans="1:10" x14ac:dyDescent="0.2">
      <c r="A6">
        <v>1</v>
      </c>
      <c r="B6" s="7">
        <f>VLOOKUP(A6,'[1]100m'!$A$6:$T$115,3,FALSE)</f>
        <v>1</v>
      </c>
      <c r="C6" s="7">
        <f>VLOOKUP(A6,'[1]100m'!$A$6:$T$115,5,FALSE)</f>
        <v>1</v>
      </c>
      <c r="D6" s="7" t="str">
        <f>VLOOKUP(A6,'[1]100m'!$A$6:$T$115,7,FALSE)</f>
        <v/>
      </c>
      <c r="E6" s="7">
        <f>VLOOKUP(A6,'[1]100m'!$A$6:$T$115,10,FALSE)</f>
        <v>4</v>
      </c>
      <c r="F6" s="7" t="str">
        <f>VLOOKUP(A6,'[1]100m'!$A$6:$T$115,12,FALSE)</f>
        <v>František KUNOVSKÝ</v>
      </c>
      <c r="G6" s="7" t="str">
        <f>VLOOKUP(A6,'[1]100m'!$A$6:$T$115,13,FALSE)</f>
        <v>Ostrava</v>
      </c>
      <c r="H6" s="8">
        <f>VLOOKUP(A6,'[1]100m'!$A$6:$T$115,14,FALSE)</f>
        <v>16.18</v>
      </c>
      <c r="I6" s="8">
        <f>VLOOKUP(A6,'[1]100m'!$A$6:$T$115,15,FALSE)</f>
        <v>15.82</v>
      </c>
      <c r="J6" s="8">
        <f>VLOOKUP(A6,'[1]100m'!$A$6:$T$115,16,FALSE)</f>
        <v>15.82</v>
      </c>
    </row>
    <row r="7" spans="1:10" x14ac:dyDescent="0.2">
      <c r="A7">
        <v>2</v>
      </c>
      <c r="B7" s="7">
        <f>VLOOKUP(A7,'[1]100m'!$A$6:$T$115,3,FALSE)</f>
        <v>2</v>
      </c>
      <c r="C7" s="7">
        <f>VLOOKUP(A7,'[1]100m'!$A$6:$T$115,5,FALSE)</f>
        <v>2</v>
      </c>
      <c r="D7" s="7" t="str">
        <f>VLOOKUP(A7,'[1]100m'!$A$6:$T$115,7,FALSE)</f>
        <v/>
      </c>
      <c r="E7" s="7">
        <f>VLOOKUP(A7,'[1]100m'!$A$6:$T$115,10,FALSE)</f>
        <v>7</v>
      </c>
      <c r="F7" s="7" t="str">
        <f>VLOOKUP(A7,'[1]100m'!$A$6:$T$115,12,FALSE)</f>
        <v>Pavel KRPEC</v>
      </c>
      <c r="G7" s="7" t="str">
        <f>VLOOKUP(A7,'[1]100m'!$A$6:$T$115,13,FALSE)</f>
        <v>Ostrava</v>
      </c>
      <c r="H7" s="8">
        <f>VLOOKUP(A7,'[1]100m'!$A$6:$T$115,14,FALSE)</f>
        <v>16.100000000000001</v>
      </c>
      <c r="I7" s="8">
        <f>VLOOKUP(A7,'[1]100m'!$A$6:$T$115,15,FALSE)</f>
        <v>99.99</v>
      </c>
      <c r="J7" s="8">
        <f>VLOOKUP(A7,'[1]100m'!$A$6:$T$115,16,FALSE)</f>
        <v>16.100000000000001</v>
      </c>
    </row>
    <row r="8" spans="1:10" x14ac:dyDescent="0.2">
      <c r="A8">
        <v>3</v>
      </c>
      <c r="B8" s="7">
        <f>VLOOKUP(A8,'[1]100m'!$A$6:$T$115,3,FALSE)</f>
        <v>3</v>
      </c>
      <c r="C8" s="7">
        <f>VLOOKUP(A8,'[1]100m'!$A$6:$T$115,5,FALSE)</f>
        <v>3</v>
      </c>
      <c r="D8" s="7" t="str">
        <f>VLOOKUP(A8,'[1]100m'!$A$6:$T$115,7,FALSE)</f>
        <v/>
      </c>
      <c r="E8" s="7">
        <f>VLOOKUP(A8,'[1]100m'!$A$6:$T$115,10,FALSE)</f>
        <v>46</v>
      </c>
      <c r="F8" s="7" t="str">
        <f>VLOOKUP(A8,'[1]100m'!$A$6:$T$115,12,FALSE)</f>
        <v>Tomáš DROBISZ</v>
      </c>
      <c r="G8" s="7" t="str">
        <f>VLOOKUP(A8,'[1]100m'!$A$6:$T$115,13,FALSE)</f>
        <v>Karviná</v>
      </c>
      <c r="H8" s="8">
        <f>VLOOKUP(A8,'[1]100m'!$A$6:$T$115,14,FALSE)</f>
        <v>17.11</v>
      </c>
      <c r="I8" s="8">
        <f>VLOOKUP(A8,'[1]100m'!$A$6:$T$115,15,FALSE)</f>
        <v>16.829999999999998</v>
      </c>
      <c r="J8" s="8">
        <f>VLOOKUP(A8,'[1]100m'!$A$6:$T$115,16,FALSE)</f>
        <v>16.829999999999998</v>
      </c>
    </row>
    <row r="9" spans="1:10" x14ac:dyDescent="0.2">
      <c r="A9">
        <v>4</v>
      </c>
      <c r="B9" s="7">
        <f>VLOOKUP(A9,'[1]100m'!$A$6:$T$115,3,FALSE)</f>
        <v>4</v>
      </c>
      <c r="C9" s="7">
        <f>VLOOKUP(A9,'[1]100m'!$A$6:$T$115,5,FALSE)</f>
        <v>4</v>
      </c>
      <c r="D9" s="7" t="str">
        <f>VLOOKUP(A9,'[1]100m'!$A$6:$T$115,7,FALSE)</f>
        <v/>
      </c>
      <c r="E9" s="7">
        <f>VLOOKUP(A9,'[1]100m'!$A$6:$T$115,10,FALSE)</f>
        <v>5</v>
      </c>
      <c r="F9" s="7" t="str">
        <f>VLOOKUP(A9,'[1]100m'!$A$6:$T$115,12,FALSE)</f>
        <v>Jakub ARVAI</v>
      </c>
      <c r="G9" s="7" t="str">
        <f>VLOOKUP(A9,'[1]100m'!$A$6:$T$115,13,FALSE)</f>
        <v>Ostrava</v>
      </c>
      <c r="H9" s="8">
        <f>VLOOKUP(A9,'[1]100m'!$A$6:$T$115,14,FALSE)</f>
        <v>17.59</v>
      </c>
      <c r="I9" s="8">
        <f>VLOOKUP(A9,'[1]100m'!$A$6:$T$115,15,FALSE)</f>
        <v>16.86</v>
      </c>
      <c r="J9" s="8">
        <f>VLOOKUP(A9,'[1]100m'!$A$6:$T$115,16,FALSE)</f>
        <v>16.86</v>
      </c>
    </row>
    <row r="10" spans="1:10" x14ac:dyDescent="0.2">
      <c r="A10">
        <v>5</v>
      </c>
      <c r="B10" s="7">
        <f>VLOOKUP(A10,'[1]100m'!$A$6:$T$115,3,FALSE)</f>
        <v>5</v>
      </c>
      <c r="C10" s="7" t="str">
        <f>VLOOKUP(A10,'[1]100m'!$A$6:$T$115,5,FALSE)</f>
        <v/>
      </c>
      <c r="D10" s="7">
        <f>VLOOKUP(A10,'[1]100m'!$A$6:$T$115,7,FALSE)</f>
        <v>1</v>
      </c>
      <c r="E10" s="7">
        <f>VLOOKUP(A10,'[1]100m'!$A$6:$T$115,10,FALSE)</f>
        <v>57</v>
      </c>
      <c r="F10" s="7" t="str">
        <f>VLOOKUP(A10,'[1]100m'!$A$6:$T$115,12,FALSE)</f>
        <v>Václav BLAŽEK</v>
      </c>
      <c r="G10" s="7" t="str">
        <f>VLOOKUP(A10,'[1]100m'!$A$6:$T$115,13,FALSE)</f>
        <v>Přerov</v>
      </c>
      <c r="H10" s="8">
        <f>VLOOKUP(A10,'[1]100m'!$A$6:$T$115,14,FALSE)</f>
        <v>17.63</v>
      </c>
      <c r="I10" s="8">
        <f>VLOOKUP(A10,'[1]100m'!$A$6:$T$115,15,FALSE)</f>
        <v>16.940000000000001</v>
      </c>
      <c r="J10" s="8">
        <f>VLOOKUP(A10,'[1]100m'!$A$6:$T$115,16,FALSE)</f>
        <v>16.940000000000001</v>
      </c>
    </row>
    <row r="11" spans="1:10" x14ac:dyDescent="0.2">
      <c r="A11">
        <v>6</v>
      </c>
      <c r="B11" s="7">
        <f>VLOOKUP(A11,'[1]100m'!$A$6:$T$115,3,FALSE)</f>
        <v>6</v>
      </c>
      <c r="C11" s="7">
        <f>VLOOKUP(A11,'[1]100m'!$A$6:$T$115,5,FALSE)</f>
        <v>5</v>
      </c>
      <c r="D11" s="7" t="str">
        <f>VLOOKUP(A11,'[1]100m'!$A$6:$T$115,7,FALSE)</f>
        <v/>
      </c>
      <c r="E11" s="7">
        <f>VLOOKUP(A11,'[1]100m'!$A$6:$T$115,10,FALSE)</f>
        <v>48</v>
      </c>
      <c r="F11" s="7" t="str">
        <f>VLOOKUP(A11,'[1]100m'!$A$6:$T$115,12,FALSE)</f>
        <v>Jiří MOTYKA</v>
      </c>
      <c r="G11" s="7" t="str">
        <f>VLOOKUP(A11,'[1]100m'!$A$6:$T$115,13,FALSE)</f>
        <v>Karviná</v>
      </c>
      <c r="H11" s="8">
        <f>VLOOKUP(A11,'[1]100m'!$A$6:$T$115,14,FALSE)</f>
        <v>17.489999999999998</v>
      </c>
      <c r="I11" s="8">
        <f>VLOOKUP(A11,'[1]100m'!$A$6:$T$115,15,FALSE)</f>
        <v>17.09</v>
      </c>
      <c r="J11" s="8">
        <f>VLOOKUP(A11,'[1]100m'!$A$6:$T$115,16,FALSE)</f>
        <v>17.09</v>
      </c>
    </row>
    <row r="12" spans="1:10" x14ac:dyDescent="0.2">
      <c r="A12">
        <v>7</v>
      </c>
      <c r="B12" s="7">
        <f>VLOOKUP(A12,'[1]100m'!$A$6:$T$115,3,FALSE)</f>
        <v>7</v>
      </c>
      <c r="C12" s="7">
        <f>VLOOKUP(A12,'[1]100m'!$A$6:$T$115,5,FALSE)</f>
        <v>6</v>
      </c>
      <c r="D12" s="7" t="str">
        <f>VLOOKUP(A12,'[1]100m'!$A$6:$T$115,7,FALSE)</f>
        <v/>
      </c>
      <c r="E12" s="7">
        <f>VLOOKUP(A12,'[1]100m'!$A$6:$T$115,10,FALSE)</f>
        <v>44</v>
      </c>
      <c r="F12" s="7" t="str">
        <f>VLOOKUP(A12,'[1]100m'!$A$6:$T$115,12,FALSE)</f>
        <v>Šimon KUDRNA</v>
      </c>
      <c r="G12" s="7" t="str">
        <f>VLOOKUP(A12,'[1]100m'!$A$6:$T$115,13,FALSE)</f>
        <v>Karviná</v>
      </c>
      <c r="H12" s="8">
        <f>VLOOKUP(A12,'[1]100m'!$A$6:$T$115,14,FALSE)</f>
        <v>17.64</v>
      </c>
      <c r="I12" s="8">
        <f>VLOOKUP(A12,'[1]100m'!$A$6:$T$115,15,FALSE)</f>
        <v>17.11</v>
      </c>
      <c r="J12" s="8">
        <f>VLOOKUP(A12,'[1]100m'!$A$6:$T$115,16,FALSE)</f>
        <v>17.11</v>
      </c>
    </row>
    <row r="13" spans="1:10" x14ac:dyDescent="0.2">
      <c r="A13">
        <v>8</v>
      </c>
      <c r="B13" s="7">
        <f>VLOOKUP(A13,'[1]100m'!$A$6:$T$115,3,FALSE)</f>
        <v>8</v>
      </c>
      <c r="C13" s="7">
        <f>VLOOKUP(A13,'[1]100m'!$A$6:$T$115,5,FALSE)</f>
        <v>7</v>
      </c>
      <c r="D13" s="7" t="str">
        <f>VLOOKUP(A13,'[1]100m'!$A$6:$T$115,7,FALSE)</f>
        <v/>
      </c>
      <c r="E13" s="7">
        <f>VLOOKUP(A13,'[1]100m'!$A$6:$T$115,10,FALSE)</f>
        <v>1</v>
      </c>
      <c r="F13" s="7" t="str">
        <f>VLOOKUP(A13,'[1]100m'!$A$6:$T$115,12,FALSE)</f>
        <v>Kamil BEZRUČ</v>
      </c>
      <c r="G13" s="7" t="str">
        <f>VLOOKUP(A13,'[1]100m'!$A$6:$T$115,13,FALSE)</f>
        <v>Ostrava</v>
      </c>
      <c r="H13" s="8">
        <f>VLOOKUP(A13,'[1]100m'!$A$6:$T$115,14,FALSE)</f>
        <v>17.22</v>
      </c>
      <c r="I13" s="8">
        <f>VLOOKUP(A13,'[1]100m'!$A$6:$T$115,15,FALSE)</f>
        <v>99.99</v>
      </c>
      <c r="J13" s="8">
        <f>VLOOKUP(A13,'[1]100m'!$A$6:$T$115,16,FALSE)</f>
        <v>17.22</v>
      </c>
    </row>
    <row r="14" spans="1:10" x14ac:dyDescent="0.2">
      <c r="A14">
        <v>9</v>
      </c>
      <c r="B14" s="7">
        <f>VLOOKUP(A14,'[1]100m'!$A$6:$T$115,3,FALSE)</f>
        <v>9</v>
      </c>
      <c r="C14" s="7">
        <f>VLOOKUP(A14,'[1]100m'!$A$6:$T$115,5,FALSE)</f>
        <v>8</v>
      </c>
      <c r="D14" s="7" t="str">
        <f>VLOOKUP(A14,'[1]100m'!$A$6:$T$115,7,FALSE)</f>
        <v/>
      </c>
      <c r="E14" s="7">
        <f>VLOOKUP(A14,'[1]100m'!$A$6:$T$115,10,FALSE)</f>
        <v>42</v>
      </c>
      <c r="F14" s="7" t="str">
        <f>VLOOKUP(A14,'[1]100m'!$A$6:$T$115,12,FALSE)</f>
        <v>Petr LANGER</v>
      </c>
      <c r="G14" s="7" t="str">
        <f>VLOOKUP(A14,'[1]100m'!$A$6:$T$115,13,FALSE)</f>
        <v>Karviná</v>
      </c>
      <c r="H14" s="8">
        <f>VLOOKUP(A14,'[1]100m'!$A$6:$T$115,14,FALSE)</f>
        <v>17.46</v>
      </c>
      <c r="I14" s="8">
        <f>VLOOKUP(A14,'[1]100m'!$A$6:$T$115,15,FALSE)</f>
        <v>17.45</v>
      </c>
      <c r="J14" s="8">
        <f>VLOOKUP(A14,'[1]100m'!$A$6:$T$115,16,FALSE)</f>
        <v>17.45</v>
      </c>
    </row>
    <row r="15" spans="1:10" x14ac:dyDescent="0.2">
      <c r="A15">
        <v>10</v>
      </c>
      <c r="B15" s="7">
        <f>VLOOKUP(A15,'[1]100m'!$A$6:$T$115,3,FALSE)</f>
        <v>10</v>
      </c>
      <c r="C15" s="7">
        <f>VLOOKUP(A15,'[1]100m'!$A$6:$T$115,5,FALSE)</f>
        <v>9</v>
      </c>
      <c r="D15" s="7" t="str">
        <f>VLOOKUP(A15,'[1]100m'!$A$6:$T$115,7,FALSE)</f>
        <v/>
      </c>
      <c r="E15" s="7">
        <f>VLOOKUP(A15,'[1]100m'!$A$6:$T$115,10,FALSE)</f>
        <v>3</v>
      </c>
      <c r="F15" s="7" t="str">
        <f>VLOOKUP(A15,'[1]100m'!$A$6:$T$115,12,FALSE)</f>
        <v>Adam HRBÁČ</v>
      </c>
      <c r="G15" s="7" t="str">
        <f>VLOOKUP(A15,'[1]100m'!$A$6:$T$115,13,FALSE)</f>
        <v>Ostrava</v>
      </c>
      <c r="H15" s="8">
        <f>VLOOKUP(A15,'[1]100m'!$A$6:$T$115,14,FALSE)</f>
        <v>17.48</v>
      </c>
      <c r="I15" s="8">
        <f>VLOOKUP(A15,'[1]100m'!$A$6:$T$115,15,FALSE)</f>
        <v>24.27</v>
      </c>
      <c r="J15" s="8">
        <f>VLOOKUP(A15,'[1]100m'!$A$6:$T$115,16,FALSE)</f>
        <v>17.48</v>
      </c>
    </row>
    <row r="16" spans="1:10" x14ac:dyDescent="0.2">
      <c r="A16">
        <v>11</v>
      </c>
      <c r="B16" s="7">
        <f>VLOOKUP(A16,'[1]100m'!$A$6:$T$115,3,FALSE)</f>
        <v>11</v>
      </c>
      <c r="C16" s="7">
        <f>VLOOKUP(A16,'[1]100m'!$A$6:$T$115,5,FALSE)</f>
        <v>10</v>
      </c>
      <c r="D16" s="7" t="str">
        <f>VLOOKUP(A16,'[1]100m'!$A$6:$T$115,7,FALSE)</f>
        <v/>
      </c>
      <c r="E16" s="7">
        <f>VLOOKUP(A16,'[1]100m'!$A$6:$T$115,10,FALSE)</f>
        <v>47</v>
      </c>
      <c r="F16" s="7" t="str">
        <f>VLOOKUP(A16,'[1]100m'!$A$6:$T$115,12,FALSE)</f>
        <v>Aleš MASNÝ</v>
      </c>
      <c r="G16" s="7" t="str">
        <f>VLOOKUP(A16,'[1]100m'!$A$6:$T$115,13,FALSE)</f>
        <v>Karviná</v>
      </c>
      <c r="H16" s="8">
        <f>VLOOKUP(A16,'[1]100m'!$A$6:$T$115,14,FALSE)</f>
        <v>18.059999999999999</v>
      </c>
      <c r="I16" s="8">
        <f>VLOOKUP(A16,'[1]100m'!$A$6:$T$115,15,FALSE)</f>
        <v>17.66</v>
      </c>
      <c r="J16" s="8">
        <f>VLOOKUP(A16,'[1]100m'!$A$6:$T$115,16,FALSE)</f>
        <v>17.66</v>
      </c>
    </row>
    <row r="17" spans="1:10" x14ac:dyDescent="0.2">
      <c r="A17">
        <v>12</v>
      </c>
      <c r="B17" s="7">
        <f>VLOOKUP(A17,'[1]100m'!$A$6:$T$115,3,FALSE)</f>
        <v>12</v>
      </c>
      <c r="C17" s="7">
        <f>VLOOKUP(A17,'[1]100m'!$A$6:$T$115,5,FALSE)</f>
        <v>11</v>
      </c>
      <c r="D17" s="7" t="str">
        <f>VLOOKUP(A17,'[1]100m'!$A$6:$T$115,7,FALSE)</f>
        <v/>
      </c>
      <c r="E17" s="7">
        <f>VLOOKUP(A17,'[1]100m'!$A$6:$T$115,10,FALSE)</f>
        <v>86</v>
      </c>
      <c r="F17" s="7" t="str">
        <f>VLOOKUP(A17,'[1]100m'!$A$6:$T$115,12,FALSE)</f>
        <v>Radim HANULÍK</v>
      </c>
      <c r="G17" s="7" t="str">
        <f>VLOOKUP(A17,'[1]100m'!$A$6:$T$115,13,FALSE)</f>
        <v>Bruntál</v>
      </c>
      <c r="H17" s="8">
        <f>VLOOKUP(A17,'[1]100m'!$A$6:$T$115,14,FALSE)</f>
        <v>17.82</v>
      </c>
      <c r="I17" s="8">
        <f>VLOOKUP(A17,'[1]100m'!$A$6:$T$115,15,FALSE)</f>
        <v>19.32</v>
      </c>
      <c r="J17" s="8">
        <f>VLOOKUP(A17,'[1]100m'!$A$6:$T$115,16,FALSE)</f>
        <v>17.82</v>
      </c>
    </row>
    <row r="18" spans="1:10" x14ac:dyDescent="0.2">
      <c r="A18">
        <v>13</v>
      </c>
      <c r="B18" s="7">
        <f>VLOOKUP(A18,'[1]100m'!$A$6:$T$115,3,FALSE)</f>
        <v>13</v>
      </c>
      <c r="C18" s="7">
        <f>VLOOKUP(A18,'[1]100m'!$A$6:$T$115,5,FALSE)</f>
        <v>12</v>
      </c>
      <c r="D18" s="7" t="str">
        <f>VLOOKUP(A18,'[1]100m'!$A$6:$T$115,7,FALSE)</f>
        <v/>
      </c>
      <c r="E18" s="7">
        <f>VLOOKUP(A18,'[1]100m'!$A$6:$T$115,10,FALSE)</f>
        <v>6</v>
      </c>
      <c r="F18" s="7" t="str">
        <f>VLOOKUP(A18,'[1]100m'!$A$6:$T$115,12,FALSE)</f>
        <v>Libor MROZOWSKI</v>
      </c>
      <c r="G18" s="7" t="str">
        <f>VLOOKUP(A18,'[1]100m'!$A$6:$T$115,13,FALSE)</f>
        <v>Ostrava</v>
      </c>
      <c r="H18" s="8">
        <f>VLOOKUP(A18,'[1]100m'!$A$6:$T$115,14,FALSE)</f>
        <v>99.99</v>
      </c>
      <c r="I18" s="8">
        <f>VLOOKUP(A18,'[1]100m'!$A$6:$T$115,15,FALSE)</f>
        <v>17.850000000000001</v>
      </c>
      <c r="J18" s="8">
        <f>VLOOKUP(A18,'[1]100m'!$A$6:$T$115,16,FALSE)</f>
        <v>17.850000000000001</v>
      </c>
    </row>
    <row r="19" spans="1:10" x14ac:dyDescent="0.2">
      <c r="A19">
        <v>14</v>
      </c>
      <c r="B19" s="7">
        <f>VLOOKUP(A19,'[1]100m'!$A$6:$T$115,3,FALSE)</f>
        <v>14</v>
      </c>
      <c r="C19" s="7">
        <f>VLOOKUP(A19,'[1]100m'!$A$6:$T$115,5,FALSE)</f>
        <v>13</v>
      </c>
      <c r="D19" s="7" t="str">
        <f>VLOOKUP(A19,'[1]100m'!$A$6:$T$115,7,FALSE)</f>
        <v/>
      </c>
      <c r="E19" s="7">
        <f>VLOOKUP(A19,'[1]100m'!$A$6:$T$115,10,FALSE)</f>
        <v>45</v>
      </c>
      <c r="F19" s="7" t="str">
        <f>VLOOKUP(A19,'[1]100m'!$A$6:$T$115,12,FALSE)</f>
        <v>Martin GRYČ</v>
      </c>
      <c r="G19" s="7" t="str">
        <f>VLOOKUP(A19,'[1]100m'!$A$6:$T$115,13,FALSE)</f>
        <v>Karviná</v>
      </c>
      <c r="H19" s="8">
        <f>VLOOKUP(A19,'[1]100m'!$A$6:$T$115,14,FALSE)</f>
        <v>17.98</v>
      </c>
      <c r="I19" s="8">
        <f>VLOOKUP(A19,'[1]100m'!$A$6:$T$115,15,FALSE)</f>
        <v>99.99</v>
      </c>
      <c r="J19" s="8">
        <f>VLOOKUP(A19,'[1]100m'!$A$6:$T$115,16,FALSE)</f>
        <v>17.98</v>
      </c>
    </row>
    <row r="20" spans="1:10" x14ac:dyDescent="0.2">
      <c r="A20">
        <v>15</v>
      </c>
      <c r="B20" s="7">
        <f>VLOOKUP(A20,'[1]100m'!$A$6:$T$115,3,FALSE)</f>
        <v>15</v>
      </c>
      <c r="C20" s="7">
        <f>VLOOKUP(A20,'[1]100m'!$A$6:$T$115,5,FALSE)</f>
        <v>14</v>
      </c>
      <c r="D20" s="7" t="str">
        <f>VLOOKUP(A20,'[1]100m'!$A$6:$T$115,7,FALSE)</f>
        <v/>
      </c>
      <c r="E20" s="7">
        <f>VLOOKUP(A20,'[1]100m'!$A$6:$T$115,10,FALSE)</f>
        <v>84</v>
      </c>
      <c r="F20" s="7" t="str">
        <f>VLOOKUP(A20,'[1]100m'!$A$6:$T$115,12,FALSE)</f>
        <v>Ondřej KUBALA</v>
      </c>
      <c r="G20" s="7" t="str">
        <f>VLOOKUP(A20,'[1]100m'!$A$6:$T$115,13,FALSE)</f>
        <v>Bruntál</v>
      </c>
      <c r="H20" s="8">
        <f>VLOOKUP(A20,'[1]100m'!$A$6:$T$115,14,FALSE)</f>
        <v>18.3</v>
      </c>
      <c r="I20" s="8">
        <f>VLOOKUP(A20,'[1]100m'!$A$6:$T$115,15,FALSE)</f>
        <v>99.99</v>
      </c>
      <c r="J20" s="8">
        <f>VLOOKUP(A20,'[1]100m'!$A$6:$T$115,16,FALSE)</f>
        <v>18.3</v>
      </c>
    </row>
    <row r="21" spans="1:10" x14ac:dyDescent="0.2">
      <c r="A21">
        <v>16</v>
      </c>
      <c r="B21" s="7">
        <f>VLOOKUP(A21,'[1]100m'!$A$6:$T$115,3,FALSE)</f>
        <v>16</v>
      </c>
      <c r="C21" s="7" t="str">
        <f>VLOOKUP(A21,'[1]100m'!$A$6:$T$115,5,FALSE)</f>
        <v/>
      </c>
      <c r="D21" s="7">
        <f>VLOOKUP(A21,'[1]100m'!$A$6:$T$115,7,FALSE)</f>
        <v>2</v>
      </c>
      <c r="E21" s="7">
        <f>VLOOKUP(A21,'[1]100m'!$A$6:$T$115,10,FALSE)</f>
        <v>75</v>
      </c>
      <c r="F21" s="7" t="str">
        <f>VLOOKUP(A21,'[1]100m'!$A$6:$T$115,12,FALSE)</f>
        <v>Jan ŠINDELKA</v>
      </c>
      <c r="G21" s="7" t="str">
        <f>VLOOKUP(A21,'[1]100m'!$A$6:$T$115,13,FALSE)</f>
        <v>Prostějov</v>
      </c>
      <c r="H21" s="8">
        <f>VLOOKUP(A21,'[1]100m'!$A$6:$T$115,14,FALSE)</f>
        <v>18.34</v>
      </c>
      <c r="I21" s="8">
        <f>VLOOKUP(A21,'[1]100m'!$A$6:$T$115,15,FALSE)</f>
        <v>99.99</v>
      </c>
      <c r="J21" s="8">
        <f>VLOOKUP(A21,'[1]100m'!$A$6:$T$115,16,FALSE)</f>
        <v>18.34</v>
      </c>
    </row>
    <row r="22" spans="1:10" x14ac:dyDescent="0.2">
      <c r="A22">
        <v>17</v>
      </c>
      <c r="B22" s="7">
        <f>VLOOKUP(A22,'[1]100m'!$A$6:$T$115,3,FALSE)</f>
        <v>17</v>
      </c>
      <c r="C22" s="7" t="str">
        <f>VLOOKUP(A22,'[1]100m'!$A$6:$T$115,5,FALSE)</f>
        <v/>
      </c>
      <c r="D22" s="7">
        <f>VLOOKUP(A22,'[1]100m'!$A$6:$T$115,7,FALSE)</f>
        <v>3</v>
      </c>
      <c r="E22" s="7">
        <f>VLOOKUP(A22,'[1]100m'!$A$6:$T$115,10,FALSE)</f>
        <v>55</v>
      </c>
      <c r="F22" s="7" t="str">
        <f>VLOOKUP(A22,'[1]100m'!$A$6:$T$115,12,FALSE)</f>
        <v>Jan KLIMECKÝ</v>
      </c>
      <c r="G22" s="7" t="str">
        <f>VLOOKUP(A22,'[1]100m'!$A$6:$T$115,13,FALSE)</f>
        <v>Přerov</v>
      </c>
      <c r="H22" s="8">
        <f>VLOOKUP(A22,'[1]100m'!$A$6:$T$115,14,FALSE)</f>
        <v>21.26</v>
      </c>
      <c r="I22" s="8">
        <f>VLOOKUP(A22,'[1]100m'!$A$6:$T$115,15,FALSE)</f>
        <v>18.350000000000001</v>
      </c>
      <c r="J22" s="8">
        <f>VLOOKUP(A22,'[1]100m'!$A$6:$T$115,16,FALSE)</f>
        <v>18.350000000000001</v>
      </c>
    </row>
    <row r="23" spans="1:10" x14ac:dyDescent="0.2">
      <c r="A23">
        <v>18</v>
      </c>
      <c r="B23" s="7">
        <f>VLOOKUP(A23,'[1]100m'!$A$6:$T$115,3,FALSE)</f>
        <v>18</v>
      </c>
      <c r="C23" s="7">
        <f>VLOOKUP(A23,'[1]100m'!$A$6:$T$115,5,FALSE)</f>
        <v>15</v>
      </c>
      <c r="D23" s="7" t="str">
        <f>VLOOKUP(A23,'[1]100m'!$A$6:$T$115,7,FALSE)</f>
        <v/>
      </c>
      <c r="E23" s="7">
        <f>VLOOKUP(A23,'[1]100m'!$A$6:$T$115,10,FALSE)</f>
        <v>43</v>
      </c>
      <c r="F23" s="7" t="str">
        <f>VLOOKUP(A23,'[1]100m'!$A$6:$T$115,12,FALSE)</f>
        <v>Jakub GRYČ</v>
      </c>
      <c r="G23" s="7" t="str">
        <f>VLOOKUP(A23,'[1]100m'!$A$6:$T$115,13,FALSE)</f>
        <v>Karviná</v>
      </c>
      <c r="H23" s="8">
        <f>VLOOKUP(A23,'[1]100m'!$A$6:$T$115,14,FALSE)</f>
        <v>19.12</v>
      </c>
      <c r="I23" s="8">
        <f>VLOOKUP(A23,'[1]100m'!$A$6:$T$115,15,FALSE)</f>
        <v>99.99</v>
      </c>
      <c r="J23" s="8">
        <f>VLOOKUP(A23,'[1]100m'!$A$6:$T$115,16,FALSE)</f>
        <v>19.12</v>
      </c>
    </row>
    <row r="24" spans="1:10" x14ac:dyDescent="0.2">
      <c r="A24">
        <v>19</v>
      </c>
      <c r="B24" s="7">
        <f>VLOOKUP(A24,'[1]100m'!$A$6:$T$115,3,FALSE)</f>
        <v>19</v>
      </c>
      <c r="C24" s="7">
        <f>VLOOKUP(A24,'[1]100m'!$A$6:$T$115,5,FALSE)</f>
        <v>16</v>
      </c>
      <c r="D24" s="7" t="str">
        <f>VLOOKUP(A24,'[1]100m'!$A$6:$T$115,7,FALSE)</f>
        <v/>
      </c>
      <c r="E24" s="7">
        <f>VLOOKUP(A24,'[1]100m'!$A$6:$T$115,10,FALSE)</f>
        <v>21</v>
      </c>
      <c r="F24" s="7" t="str">
        <f>VLOOKUP(A24,'[1]100m'!$A$6:$T$115,12,FALSE)</f>
        <v>Přemysl PTÁŠNÍK</v>
      </c>
      <c r="G24" s="7" t="str">
        <f>VLOOKUP(A24,'[1]100m'!$A$6:$T$115,13,FALSE)</f>
        <v>Opava</v>
      </c>
      <c r="H24" s="8">
        <f>VLOOKUP(A24,'[1]100m'!$A$6:$T$115,14,FALSE)</f>
        <v>19.14</v>
      </c>
      <c r="I24" s="8">
        <f>VLOOKUP(A24,'[1]100m'!$A$6:$T$115,15,FALSE)</f>
        <v>99.99</v>
      </c>
      <c r="J24" s="8">
        <f>VLOOKUP(A24,'[1]100m'!$A$6:$T$115,16,FALSE)</f>
        <v>19.14</v>
      </c>
    </row>
    <row r="25" spans="1:10" x14ac:dyDescent="0.2">
      <c r="A25">
        <v>20</v>
      </c>
      <c r="B25" s="7">
        <f>VLOOKUP(A25,'[1]100m'!$A$6:$T$115,3,FALSE)</f>
        <v>20</v>
      </c>
      <c r="C25" s="7">
        <f>VLOOKUP(A25,'[1]100m'!$A$6:$T$115,5,FALSE)</f>
        <v>17</v>
      </c>
      <c r="D25" s="7" t="str">
        <f>VLOOKUP(A25,'[1]100m'!$A$6:$T$115,7,FALSE)</f>
        <v/>
      </c>
      <c r="E25" s="7">
        <f>VLOOKUP(A25,'[1]100m'!$A$6:$T$115,10,FALSE)</f>
        <v>104</v>
      </c>
      <c r="F25" s="7" t="str">
        <f>VLOOKUP(A25,'[1]100m'!$A$6:$T$115,12,FALSE)</f>
        <v>Radek VÁŇA</v>
      </c>
      <c r="G25" s="7" t="str">
        <f>VLOOKUP(A25,'[1]100m'!$A$6:$T$115,13,FALSE)</f>
        <v>Nový Jičín</v>
      </c>
      <c r="H25" s="8">
        <f>VLOOKUP(A25,'[1]100m'!$A$6:$T$115,14,FALSE)</f>
        <v>19.18</v>
      </c>
      <c r="I25" s="8">
        <f>VLOOKUP(A25,'[1]100m'!$A$6:$T$115,15,FALSE)</f>
        <v>19.399999999999999</v>
      </c>
      <c r="J25" s="8">
        <f>VLOOKUP(A25,'[1]100m'!$A$6:$T$115,16,FALSE)</f>
        <v>19.18</v>
      </c>
    </row>
    <row r="26" spans="1:10" x14ac:dyDescent="0.2">
      <c r="A26">
        <v>21</v>
      </c>
      <c r="B26" s="7">
        <f>VLOOKUP(A26,'[1]100m'!$A$6:$T$115,3,FALSE)</f>
        <v>21</v>
      </c>
      <c r="C26" s="7" t="str">
        <f>VLOOKUP(A26,'[1]100m'!$A$6:$T$115,5,FALSE)</f>
        <v/>
      </c>
      <c r="D26" s="7">
        <f>VLOOKUP(A26,'[1]100m'!$A$6:$T$115,7,FALSE)</f>
        <v>4</v>
      </c>
      <c r="E26" s="7">
        <f>VLOOKUP(A26,'[1]100m'!$A$6:$T$115,10,FALSE)</f>
        <v>76</v>
      </c>
      <c r="F26" s="7" t="str">
        <f>VLOOKUP(A26,'[1]100m'!$A$6:$T$115,12,FALSE)</f>
        <v>Tomáš KOUTNÝ</v>
      </c>
      <c r="G26" s="7" t="str">
        <f>VLOOKUP(A26,'[1]100m'!$A$6:$T$115,13,FALSE)</f>
        <v>Prostějov</v>
      </c>
      <c r="H26" s="8">
        <f>VLOOKUP(A26,'[1]100m'!$A$6:$T$115,14,FALSE)</f>
        <v>19.29</v>
      </c>
      <c r="I26" s="8">
        <f>VLOOKUP(A26,'[1]100m'!$A$6:$T$115,15,FALSE)</f>
        <v>99.99</v>
      </c>
      <c r="J26" s="8">
        <f>VLOOKUP(A26,'[1]100m'!$A$6:$T$115,16,FALSE)</f>
        <v>19.29</v>
      </c>
    </row>
    <row r="27" spans="1:10" x14ac:dyDescent="0.2">
      <c r="A27">
        <v>22</v>
      </c>
      <c r="B27" s="7">
        <f>VLOOKUP(A27,'[1]100m'!$A$6:$T$115,3,FALSE)</f>
        <v>22</v>
      </c>
      <c r="C27" s="7" t="str">
        <f>VLOOKUP(A27,'[1]100m'!$A$6:$T$115,5,FALSE)</f>
        <v/>
      </c>
      <c r="D27" s="7">
        <f>VLOOKUP(A27,'[1]100m'!$A$6:$T$115,7,FALSE)</f>
        <v>5</v>
      </c>
      <c r="E27" s="7">
        <f>VLOOKUP(A27,'[1]100m'!$A$6:$T$115,10,FALSE)</f>
        <v>53</v>
      </c>
      <c r="F27" s="7" t="str">
        <f>VLOOKUP(A27,'[1]100m'!$A$6:$T$115,12,FALSE)</f>
        <v>Jakub STREMPEK</v>
      </c>
      <c r="G27" s="7" t="str">
        <f>VLOOKUP(A27,'[1]100m'!$A$6:$T$115,13,FALSE)</f>
        <v>Přerov</v>
      </c>
      <c r="H27" s="8">
        <f>VLOOKUP(A27,'[1]100m'!$A$6:$T$115,14,FALSE)</f>
        <v>19.899999999999999</v>
      </c>
      <c r="I27" s="8">
        <f>VLOOKUP(A27,'[1]100m'!$A$6:$T$115,15,FALSE)</f>
        <v>19.399999999999999</v>
      </c>
      <c r="J27" s="8">
        <f>VLOOKUP(A27,'[1]100m'!$A$6:$T$115,16,FALSE)</f>
        <v>19.399999999999999</v>
      </c>
    </row>
    <row r="28" spans="1:10" x14ac:dyDescent="0.2">
      <c r="A28">
        <v>23</v>
      </c>
      <c r="B28" s="7">
        <f>VLOOKUP(A28,'[1]100m'!$A$6:$T$115,3,FALSE)</f>
        <v>23</v>
      </c>
      <c r="C28" s="7" t="str">
        <f>VLOOKUP(A28,'[1]100m'!$A$6:$T$115,5,FALSE)</f>
        <v/>
      </c>
      <c r="D28" s="7">
        <f>VLOOKUP(A28,'[1]100m'!$A$6:$T$115,7,FALSE)</f>
        <v>6</v>
      </c>
      <c r="E28" s="7">
        <f>VLOOKUP(A28,'[1]100m'!$A$6:$T$115,10,FALSE)</f>
        <v>52</v>
      </c>
      <c r="F28" s="7" t="str">
        <f>VLOOKUP(A28,'[1]100m'!$A$6:$T$115,12,FALSE)</f>
        <v>Martin POPP</v>
      </c>
      <c r="G28" s="7" t="str">
        <f>VLOOKUP(A28,'[1]100m'!$A$6:$T$115,13,FALSE)</f>
        <v>Přerov</v>
      </c>
      <c r="H28" s="8">
        <f>VLOOKUP(A28,'[1]100m'!$A$6:$T$115,14,FALSE)</f>
        <v>19.41</v>
      </c>
      <c r="I28" s="8">
        <f>VLOOKUP(A28,'[1]100m'!$A$6:$T$115,15,FALSE)</f>
        <v>19.86</v>
      </c>
      <c r="J28" s="8">
        <f>VLOOKUP(A28,'[1]100m'!$A$6:$T$115,16,FALSE)</f>
        <v>19.41</v>
      </c>
    </row>
    <row r="29" spans="1:10" x14ac:dyDescent="0.2">
      <c r="A29">
        <v>24</v>
      </c>
      <c r="B29" s="7">
        <f>VLOOKUP(A29,'[1]100m'!$A$6:$T$115,3,FALSE)</f>
        <v>24</v>
      </c>
      <c r="C29" s="7" t="str">
        <f>VLOOKUP(A29,'[1]100m'!$A$6:$T$115,5,FALSE)</f>
        <v/>
      </c>
      <c r="D29" s="7">
        <f>VLOOKUP(A29,'[1]100m'!$A$6:$T$115,7,FALSE)</f>
        <v>7</v>
      </c>
      <c r="E29" s="7">
        <f>VLOOKUP(A29,'[1]100m'!$A$6:$T$115,10,FALSE)</f>
        <v>51</v>
      </c>
      <c r="F29" s="7" t="str">
        <f>VLOOKUP(A29,'[1]100m'!$A$6:$T$115,12,FALSE)</f>
        <v>Ondřej PLESNÍK</v>
      </c>
      <c r="G29" s="7" t="str">
        <f>VLOOKUP(A29,'[1]100m'!$A$6:$T$115,13,FALSE)</f>
        <v>Přerov</v>
      </c>
      <c r="H29" s="8">
        <f>VLOOKUP(A29,'[1]100m'!$A$6:$T$115,14,FALSE)</f>
        <v>19.510000000000002</v>
      </c>
      <c r="I29" s="8">
        <f>VLOOKUP(A29,'[1]100m'!$A$6:$T$115,15,FALSE)</f>
        <v>19.5</v>
      </c>
      <c r="J29" s="8">
        <f>VLOOKUP(A29,'[1]100m'!$A$6:$T$115,16,FALSE)</f>
        <v>19.5</v>
      </c>
    </row>
    <row r="30" spans="1:10" x14ac:dyDescent="0.2">
      <c r="A30">
        <v>25</v>
      </c>
      <c r="B30" s="7">
        <f>VLOOKUP(A30,'[1]100m'!$A$6:$T$115,3,FALSE)</f>
        <v>25</v>
      </c>
      <c r="C30" s="7" t="str">
        <f>VLOOKUP(A30,'[1]100m'!$A$6:$T$115,5,FALSE)</f>
        <v/>
      </c>
      <c r="D30" s="7">
        <f>VLOOKUP(A30,'[1]100m'!$A$6:$T$115,7,FALSE)</f>
        <v>8</v>
      </c>
      <c r="E30" s="7">
        <f>VLOOKUP(A30,'[1]100m'!$A$6:$T$115,10,FALSE)</f>
        <v>59</v>
      </c>
      <c r="F30" s="7" t="str">
        <f>VLOOKUP(A30,'[1]100m'!$A$6:$T$115,12,FALSE)</f>
        <v>Ladislav PATRMAN</v>
      </c>
      <c r="G30" s="7" t="str">
        <f>VLOOKUP(A30,'[1]100m'!$A$6:$T$115,13,FALSE)</f>
        <v>Přerov</v>
      </c>
      <c r="H30" s="8">
        <f>VLOOKUP(A30,'[1]100m'!$A$6:$T$115,14,FALSE)</f>
        <v>19.579999999999998</v>
      </c>
      <c r="I30" s="8">
        <f>VLOOKUP(A30,'[1]100m'!$A$6:$T$115,15,FALSE)</f>
        <v>19.59</v>
      </c>
      <c r="J30" s="8">
        <f>VLOOKUP(A30,'[1]100m'!$A$6:$T$115,16,FALSE)</f>
        <v>19.579999999999998</v>
      </c>
    </row>
    <row r="31" spans="1:10" x14ac:dyDescent="0.2">
      <c r="A31">
        <v>26</v>
      </c>
      <c r="B31" s="7">
        <f>VLOOKUP(A31,'[1]100m'!$A$6:$T$115,3,FALSE)</f>
        <v>26</v>
      </c>
      <c r="C31" s="7" t="str">
        <f>VLOOKUP(A31,'[1]100m'!$A$6:$T$115,5,FALSE)</f>
        <v/>
      </c>
      <c r="D31" s="7">
        <f>VLOOKUP(A31,'[1]100m'!$A$6:$T$115,7,FALSE)</f>
        <v>9</v>
      </c>
      <c r="E31" s="7">
        <f>VLOOKUP(A31,'[1]100m'!$A$6:$T$115,10,FALSE)</f>
        <v>37</v>
      </c>
      <c r="F31" s="7" t="str">
        <f>VLOOKUP(A31,'[1]100m'!$A$6:$T$115,12,FALSE)</f>
        <v>Petr NAVRÁTIL</v>
      </c>
      <c r="G31" s="7" t="str">
        <f>VLOOKUP(A31,'[1]100m'!$A$6:$T$115,13,FALSE)</f>
        <v>Olomouc</v>
      </c>
      <c r="H31" s="8">
        <f>VLOOKUP(A31,'[1]100m'!$A$6:$T$115,14,FALSE)</f>
        <v>19.579999999999998</v>
      </c>
      <c r="I31" s="8">
        <f>VLOOKUP(A31,'[1]100m'!$A$6:$T$115,15,FALSE)</f>
        <v>99.99</v>
      </c>
      <c r="J31" s="8">
        <f>VLOOKUP(A31,'[1]100m'!$A$6:$T$115,16,FALSE)</f>
        <v>19.579999999999998</v>
      </c>
    </row>
    <row r="32" spans="1:10" x14ac:dyDescent="0.2">
      <c r="A32">
        <v>27</v>
      </c>
      <c r="B32" s="7">
        <f>VLOOKUP(A32,'[1]100m'!$A$6:$T$115,3,FALSE)</f>
        <v>27</v>
      </c>
      <c r="C32" s="7">
        <f>VLOOKUP(A32,'[1]100m'!$A$6:$T$115,5,FALSE)</f>
        <v>18</v>
      </c>
      <c r="D32" s="7" t="str">
        <f>VLOOKUP(A32,'[1]100m'!$A$6:$T$115,7,FALSE)</f>
        <v/>
      </c>
      <c r="E32" s="7">
        <f>VLOOKUP(A32,'[1]100m'!$A$6:$T$115,10,FALSE)</f>
        <v>9</v>
      </c>
      <c r="F32" s="7" t="str">
        <f>VLOOKUP(A32,'[1]100m'!$A$6:$T$115,12,FALSE)</f>
        <v>Tomáš MONSPORT</v>
      </c>
      <c r="G32" s="7" t="str">
        <f>VLOOKUP(A32,'[1]100m'!$A$6:$T$115,13,FALSE)</f>
        <v>Ostrava</v>
      </c>
      <c r="H32" s="8">
        <f>VLOOKUP(A32,'[1]100m'!$A$6:$T$115,14,FALSE)</f>
        <v>20.63</v>
      </c>
      <c r="I32" s="8">
        <f>VLOOKUP(A32,'[1]100m'!$A$6:$T$115,15,FALSE)</f>
        <v>19.66</v>
      </c>
      <c r="J32" s="8">
        <f>VLOOKUP(A32,'[1]100m'!$A$6:$T$115,16,FALSE)</f>
        <v>19.66</v>
      </c>
    </row>
    <row r="33" spans="1:10" x14ac:dyDescent="0.2">
      <c r="A33">
        <v>28</v>
      </c>
      <c r="B33" s="7">
        <f>VLOOKUP(A33,'[1]100m'!$A$6:$T$115,3,FALSE)</f>
        <v>28</v>
      </c>
      <c r="C33" s="7">
        <f>VLOOKUP(A33,'[1]100m'!$A$6:$T$115,5,FALSE)</f>
        <v>19</v>
      </c>
      <c r="D33" s="7" t="str">
        <f>VLOOKUP(A33,'[1]100m'!$A$6:$T$115,7,FALSE)</f>
        <v/>
      </c>
      <c r="E33" s="7">
        <f>VLOOKUP(A33,'[1]100m'!$A$6:$T$115,10,FALSE)</f>
        <v>49</v>
      </c>
      <c r="F33" s="7" t="str">
        <f>VLOOKUP(A33,'[1]100m'!$A$6:$T$115,12,FALSE)</f>
        <v>Marcel DAL</v>
      </c>
      <c r="G33" s="7" t="str">
        <f>VLOOKUP(A33,'[1]100m'!$A$6:$T$115,13,FALSE)</f>
        <v>Karviná</v>
      </c>
      <c r="H33" s="8">
        <f>VLOOKUP(A33,'[1]100m'!$A$6:$T$115,14,FALSE)</f>
        <v>19.75</v>
      </c>
      <c r="I33" s="8">
        <f>VLOOKUP(A33,'[1]100m'!$A$6:$T$115,15,FALSE)</f>
        <v>19.739999999999998</v>
      </c>
      <c r="J33" s="8">
        <f>VLOOKUP(A33,'[1]100m'!$A$6:$T$115,16,FALSE)</f>
        <v>19.739999999999998</v>
      </c>
    </row>
    <row r="34" spans="1:10" x14ac:dyDescent="0.2">
      <c r="A34">
        <v>29</v>
      </c>
      <c r="B34" s="7">
        <f>VLOOKUP(A34,'[1]100m'!$A$6:$T$115,3,FALSE)</f>
        <v>29</v>
      </c>
      <c r="C34" s="7">
        <f>VLOOKUP(A34,'[1]100m'!$A$6:$T$115,5,FALSE)</f>
        <v>20</v>
      </c>
      <c r="D34" s="7" t="str">
        <f>VLOOKUP(A34,'[1]100m'!$A$6:$T$115,7,FALSE)</f>
        <v/>
      </c>
      <c r="E34" s="7">
        <f>VLOOKUP(A34,'[1]100m'!$A$6:$T$115,10,FALSE)</f>
        <v>30</v>
      </c>
      <c r="F34" s="7" t="str">
        <f>VLOOKUP(A34,'[1]100m'!$A$6:$T$115,12,FALSE)</f>
        <v>Vít PETEREK</v>
      </c>
      <c r="G34" s="7" t="str">
        <f>VLOOKUP(A34,'[1]100m'!$A$6:$T$115,13,FALSE)</f>
        <v>Opava</v>
      </c>
      <c r="H34" s="8">
        <f>VLOOKUP(A34,'[1]100m'!$A$6:$T$115,14,FALSE)</f>
        <v>22.11</v>
      </c>
      <c r="I34" s="8">
        <f>VLOOKUP(A34,'[1]100m'!$A$6:$T$115,15,FALSE)</f>
        <v>19.75</v>
      </c>
      <c r="J34" s="8">
        <f>VLOOKUP(A34,'[1]100m'!$A$6:$T$115,16,FALSE)</f>
        <v>19.75</v>
      </c>
    </row>
    <row r="35" spans="1:10" x14ac:dyDescent="0.2">
      <c r="A35">
        <v>30</v>
      </c>
      <c r="B35" s="7">
        <f>VLOOKUP(A35,'[1]100m'!$A$6:$T$115,3,FALSE)</f>
        <v>30</v>
      </c>
      <c r="C35" s="7" t="str">
        <f>VLOOKUP(A35,'[1]100m'!$A$6:$T$115,5,FALSE)</f>
        <v/>
      </c>
      <c r="D35" s="7">
        <f>VLOOKUP(A35,'[1]100m'!$A$6:$T$115,7,FALSE)</f>
        <v>10</v>
      </c>
      <c r="E35" s="7">
        <f>VLOOKUP(A35,'[1]100m'!$A$6:$T$115,10,FALSE)</f>
        <v>33</v>
      </c>
      <c r="F35" s="7" t="str">
        <f>VLOOKUP(A35,'[1]100m'!$A$6:$T$115,12,FALSE)</f>
        <v>Jaroslav NAVRÁTIL</v>
      </c>
      <c r="G35" s="7" t="str">
        <f>VLOOKUP(A35,'[1]100m'!$A$6:$T$115,13,FALSE)</f>
        <v>Olomouc</v>
      </c>
      <c r="H35" s="8">
        <f>VLOOKUP(A35,'[1]100m'!$A$6:$T$115,14,FALSE)</f>
        <v>20.87</v>
      </c>
      <c r="I35" s="8">
        <f>VLOOKUP(A35,'[1]100m'!$A$6:$T$115,15,FALSE)</f>
        <v>19.8</v>
      </c>
      <c r="J35" s="8">
        <f>VLOOKUP(A35,'[1]100m'!$A$6:$T$115,16,FALSE)</f>
        <v>19.8</v>
      </c>
    </row>
    <row r="36" spans="1:10" x14ac:dyDescent="0.2">
      <c r="A36">
        <v>31</v>
      </c>
      <c r="B36" s="7">
        <f>VLOOKUP(A36,'[1]100m'!$A$6:$T$115,3,FALSE)</f>
        <v>31</v>
      </c>
      <c r="C36" s="7" t="str">
        <f>VLOOKUP(A36,'[1]100m'!$A$6:$T$115,5,FALSE)</f>
        <v/>
      </c>
      <c r="D36" s="7">
        <f>VLOOKUP(A36,'[1]100m'!$A$6:$T$115,7,FALSE)</f>
        <v>11</v>
      </c>
      <c r="E36" s="7">
        <f>VLOOKUP(A36,'[1]100m'!$A$6:$T$115,10,FALSE)</f>
        <v>54</v>
      </c>
      <c r="F36" s="7" t="str">
        <f>VLOOKUP(A36,'[1]100m'!$A$6:$T$115,12,FALSE)</f>
        <v>Pavel BERNHAUER</v>
      </c>
      <c r="G36" s="7" t="str">
        <f>VLOOKUP(A36,'[1]100m'!$A$6:$T$115,13,FALSE)</f>
        <v>Přerov</v>
      </c>
      <c r="H36" s="8">
        <f>VLOOKUP(A36,'[1]100m'!$A$6:$T$115,14,FALSE)</f>
        <v>19.89</v>
      </c>
      <c r="I36" s="8">
        <f>VLOOKUP(A36,'[1]100m'!$A$6:$T$115,15,FALSE)</f>
        <v>19.829999999999998</v>
      </c>
      <c r="J36" s="8">
        <f>VLOOKUP(A36,'[1]100m'!$A$6:$T$115,16,FALSE)</f>
        <v>19.829999999999998</v>
      </c>
    </row>
    <row r="37" spans="1:10" x14ac:dyDescent="0.2">
      <c r="A37">
        <v>32</v>
      </c>
      <c r="B37" s="7">
        <f>VLOOKUP(A37,'[1]100m'!$A$6:$T$115,3,FALSE)</f>
        <v>32</v>
      </c>
      <c r="C37" s="7">
        <f>VLOOKUP(A37,'[1]100m'!$A$6:$T$115,5,FALSE)</f>
        <v>21</v>
      </c>
      <c r="D37" s="7" t="str">
        <f>VLOOKUP(A37,'[1]100m'!$A$6:$T$115,7,FALSE)</f>
        <v/>
      </c>
      <c r="E37" s="7">
        <f>VLOOKUP(A37,'[1]100m'!$A$6:$T$115,10,FALSE)</f>
        <v>69</v>
      </c>
      <c r="F37" s="7" t="str">
        <f>VLOOKUP(A37,'[1]100m'!$A$6:$T$115,12,FALSE)</f>
        <v>Tomáš POSPĚCH</v>
      </c>
      <c r="G37" s="7" t="str">
        <f>VLOOKUP(A37,'[1]100m'!$A$6:$T$115,13,FALSE)</f>
        <v>Frýdek-Místek</v>
      </c>
      <c r="H37" s="8">
        <f>VLOOKUP(A37,'[1]100m'!$A$6:$T$115,14,FALSE)</f>
        <v>21.03</v>
      </c>
      <c r="I37" s="8">
        <f>VLOOKUP(A37,'[1]100m'!$A$6:$T$115,15,FALSE)</f>
        <v>19.91</v>
      </c>
      <c r="J37" s="8">
        <f>VLOOKUP(A37,'[1]100m'!$A$6:$T$115,16,FALSE)</f>
        <v>19.91</v>
      </c>
    </row>
    <row r="38" spans="1:10" x14ac:dyDescent="0.2">
      <c r="A38">
        <v>33</v>
      </c>
      <c r="B38" s="7">
        <f>VLOOKUP(A38,'[1]100m'!$A$6:$T$115,3,FALSE)</f>
        <v>33</v>
      </c>
      <c r="C38" s="7" t="str">
        <f>VLOOKUP(A38,'[1]100m'!$A$6:$T$115,5,FALSE)</f>
        <v/>
      </c>
      <c r="D38" s="7">
        <f>VLOOKUP(A38,'[1]100m'!$A$6:$T$115,7,FALSE)</f>
        <v>12</v>
      </c>
      <c r="E38" s="7">
        <f>VLOOKUP(A38,'[1]100m'!$A$6:$T$115,10,FALSE)</f>
        <v>36</v>
      </c>
      <c r="F38" s="7" t="str">
        <f>VLOOKUP(A38,'[1]100m'!$A$6:$T$115,12,FALSE)</f>
        <v>Jan NESVADBA</v>
      </c>
      <c r="G38" s="7" t="str">
        <f>VLOOKUP(A38,'[1]100m'!$A$6:$T$115,13,FALSE)</f>
        <v>Olomouc</v>
      </c>
      <c r="H38" s="8">
        <f>VLOOKUP(A38,'[1]100m'!$A$6:$T$115,14,FALSE)</f>
        <v>20.63</v>
      </c>
      <c r="I38" s="8">
        <f>VLOOKUP(A38,'[1]100m'!$A$6:$T$115,15,FALSE)</f>
        <v>20.02</v>
      </c>
      <c r="J38" s="8">
        <f>VLOOKUP(A38,'[1]100m'!$A$6:$T$115,16,FALSE)</f>
        <v>20.02</v>
      </c>
    </row>
    <row r="39" spans="1:10" x14ac:dyDescent="0.2">
      <c r="A39">
        <v>34</v>
      </c>
      <c r="B39" s="7">
        <f>VLOOKUP(A39,'[1]100m'!$A$6:$T$115,3,FALSE)</f>
        <v>34</v>
      </c>
      <c r="C39" s="7">
        <f>VLOOKUP(A39,'[1]100m'!$A$6:$T$115,5,FALSE)</f>
        <v>22</v>
      </c>
      <c r="D39" s="7" t="str">
        <f>VLOOKUP(A39,'[1]100m'!$A$6:$T$115,7,FALSE)</f>
        <v/>
      </c>
      <c r="E39" s="7">
        <f>VLOOKUP(A39,'[1]100m'!$A$6:$T$115,10,FALSE)</f>
        <v>105</v>
      </c>
      <c r="F39" s="7" t="str">
        <f>VLOOKUP(A39,'[1]100m'!$A$6:$T$115,12,FALSE)</f>
        <v>Robert JALŮVKA</v>
      </c>
      <c r="G39" s="7" t="str">
        <f>VLOOKUP(A39,'[1]100m'!$A$6:$T$115,13,FALSE)</f>
        <v>Nový Jičín</v>
      </c>
      <c r="H39" s="8">
        <f>VLOOKUP(A39,'[1]100m'!$A$6:$T$115,14,FALSE)</f>
        <v>20.11</v>
      </c>
      <c r="I39" s="8">
        <f>VLOOKUP(A39,'[1]100m'!$A$6:$T$115,15,FALSE)</f>
        <v>21.07</v>
      </c>
      <c r="J39" s="8">
        <f>VLOOKUP(A39,'[1]100m'!$A$6:$T$115,16,FALSE)</f>
        <v>20.11</v>
      </c>
    </row>
    <row r="40" spans="1:10" x14ac:dyDescent="0.2">
      <c r="A40">
        <v>35</v>
      </c>
      <c r="B40" s="7">
        <f>VLOOKUP(A40,'[1]100m'!$A$6:$T$115,3,FALSE)</f>
        <v>35</v>
      </c>
      <c r="C40" s="7" t="str">
        <f>VLOOKUP(A40,'[1]100m'!$A$6:$T$115,5,FALSE)</f>
        <v/>
      </c>
      <c r="D40" s="7">
        <f>VLOOKUP(A40,'[1]100m'!$A$6:$T$115,7,FALSE)</f>
        <v>13</v>
      </c>
      <c r="E40" s="7">
        <f>VLOOKUP(A40,'[1]100m'!$A$6:$T$115,10,FALSE)</f>
        <v>16</v>
      </c>
      <c r="F40" s="7" t="str">
        <f>VLOOKUP(A40,'[1]100m'!$A$6:$T$115,12,FALSE)</f>
        <v>Ondra BERAN</v>
      </c>
      <c r="G40" s="7" t="str">
        <f>VLOOKUP(A40,'[1]100m'!$A$6:$T$115,13,FALSE)</f>
        <v>Šumperk</v>
      </c>
      <c r="H40" s="8">
        <f>VLOOKUP(A40,'[1]100m'!$A$6:$T$115,14,FALSE)</f>
        <v>20.86</v>
      </c>
      <c r="I40" s="8">
        <f>VLOOKUP(A40,'[1]100m'!$A$6:$T$115,15,FALSE)</f>
        <v>20.14</v>
      </c>
      <c r="J40" s="8">
        <f>VLOOKUP(A40,'[1]100m'!$A$6:$T$115,16,FALSE)</f>
        <v>20.14</v>
      </c>
    </row>
    <row r="41" spans="1:10" x14ac:dyDescent="0.2">
      <c r="A41">
        <v>36</v>
      </c>
      <c r="B41" s="7">
        <f>VLOOKUP(A41,'[1]100m'!$A$6:$T$115,3,FALSE)</f>
        <v>36</v>
      </c>
      <c r="C41" s="7">
        <f>VLOOKUP(A41,'[1]100m'!$A$6:$T$115,5,FALSE)</f>
        <v>23</v>
      </c>
      <c r="D41" s="7" t="str">
        <f>VLOOKUP(A41,'[1]100m'!$A$6:$T$115,7,FALSE)</f>
        <v/>
      </c>
      <c r="E41" s="7">
        <f>VLOOKUP(A41,'[1]100m'!$A$6:$T$115,10,FALSE)</f>
        <v>64</v>
      </c>
      <c r="F41" s="7" t="str">
        <f>VLOOKUP(A41,'[1]100m'!$A$6:$T$115,12,FALSE)</f>
        <v>Martin POLÁŠEK</v>
      </c>
      <c r="G41" s="7" t="str">
        <f>VLOOKUP(A41,'[1]100m'!$A$6:$T$115,13,FALSE)</f>
        <v>Frýdek-Místek</v>
      </c>
      <c r="H41" s="8">
        <f>VLOOKUP(A41,'[1]100m'!$A$6:$T$115,14,FALSE)</f>
        <v>20.36</v>
      </c>
      <c r="I41" s="8">
        <f>VLOOKUP(A41,'[1]100m'!$A$6:$T$115,15,FALSE)</f>
        <v>20.61</v>
      </c>
      <c r="J41" s="8">
        <f>VLOOKUP(A41,'[1]100m'!$A$6:$T$115,16,FALSE)</f>
        <v>20.36</v>
      </c>
    </row>
    <row r="42" spans="1:10" x14ac:dyDescent="0.2">
      <c r="A42">
        <v>37</v>
      </c>
      <c r="B42" s="7">
        <f>VLOOKUP(A42,'[1]100m'!$A$6:$T$115,3,FALSE)</f>
        <v>37</v>
      </c>
      <c r="C42" s="7" t="str">
        <f>VLOOKUP(A42,'[1]100m'!$A$6:$T$115,5,FALSE)</f>
        <v/>
      </c>
      <c r="D42" s="7">
        <f>VLOOKUP(A42,'[1]100m'!$A$6:$T$115,7,FALSE)</f>
        <v>14</v>
      </c>
      <c r="E42" s="7">
        <f>VLOOKUP(A42,'[1]100m'!$A$6:$T$115,10,FALSE)</f>
        <v>73</v>
      </c>
      <c r="F42" s="7" t="str">
        <f>VLOOKUP(A42,'[1]100m'!$A$6:$T$115,12,FALSE)</f>
        <v>Martin GRULICH</v>
      </c>
      <c r="G42" s="7" t="str">
        <f>VLOOKUP(A42,'[1]100m'!$A$6:$T$115,13,FALSE)</f>
        <v>Prostějov</v>
      </c>
      <c r="H42" s="8">
        <f>VLOOKUP(A42,'[1]100m'!$A$6:$T$115,14,FALSE)</f>
        <v>99.99</v>
      </c>
      <c r="I42" s="8">
        <f>VLOOKUP(A42,'[1]100m'!$A$6:$T$115,15,FALSE)</f>
        <v>20.37</v>
      </c>
      <c r="J42" s="8">
        <f>VLOOKUP(A42,'[1]100m'!$A$6:$T$115,16,FALSE)</f>
        <v>20.37</v>
      </c>
    </row>
    <row r="43" spans="1:10" x14ac:dyDescent="0.2">
      <c r="A43">
        <v>38</v>
      </c>
      <c r="B43" s="7">
        <f>VLOOKUP(A43,'[1]100m'!$A$6:$T$115,3,FALSE)</f>
        <v>38</v>
      </c>
      <c r="C43" s="7">
        <f>VLOOKUP(A43,'[1]100m'!$A$6:$T$115,5,FALSE)</f>
        <v>24</v>
      </c>
      <c r="D43" s="7" t="str">
        <f>VLOOKUP(A43,'[1]100m'!$A$6:$T$115,7,FALSE)</f>
        <v/>
      </c>
      <c r="E43" s="7">
        <f>VLOOKUP(A43,'[1]100m'!$A$6:$T$115,10,FALSE)</f>
        <v>65</v>
      </c>
      <c r="F43" s="7" t="str">
        <f>VLOOKUP(A43,'[1]100m'!$A$6:$T$115,12,FALSE)</f>
        <v>Marek FUCIMAN</v>
      </c>
      <c r="G43" s="7" t="str">
        <f>VLOOKUP(A43,'[1]100m'!$A$6:$T$115,13,FALSE)</f>
        <v>Frýdek-Místek</v>
      </c>
      <c r="H43" s="8">
        <f>VLOOKUP(A43,'[1]100m'!$A$6:$T$115,14,FALSE)</f>
        <v>21.46</v>
      </c>
      <c r="I43" s="8">
        <f>VLOOKUP(A43,'[1]100m'!$A$6:$T$115,15,FALSE)</f>
        <v>20.43</v>
      </c>
      <c r="J43" s="8">
        <f>VLOOKUP(A43,'[1]100m'!$A$6:$T$115,16,FALSE)</f>
        <v>20.43</v>
      </c>
    </row>
    <row r="44" spans="1:10" x14ac:dyDescent="0.2">
      <c r="A44">
        <v>39</v>
      </c>
      <c r="B44" s="7">
        <f>VLOOKUP(A44,'[1]100m'!$A$6:$T$115,3,FALSE)</f>
        <v>39</v>
      </c>
      <c r="C44" s="7">
        <f>VLOOKUP(A44,'[1]100m'!$A$6:$T$115,5,FALSE)</f>
        <v>25</v>
      </c>
      <c r="D44" s="7" t="str">
        <f>VLOOKUP(A44,'[1]100m'!$A$6:$T$115,7,FALSE)</f>
        <v/>
      </c>
      <c r="E44" s="7">
        <f>VLOOKUP(A44,'[1]100m'!$A$6:$T$115,10,FALSE)</f>
        <v>81</v>
      </c>
      <c r="F44" s="7" t="str">
        <f>VLOOKUP(A44,'[1]100m'!$A$6:$T$115,12,FALSE)</f>
        <v>Petr BOXAN</v>
      </c>
      <c r="G44" s="7" t="str">
        <f>VLOOKUP(A44,'[1]100m'!$A$6:$T$115,13,FALSE)</f>
        <v>Bruntál</v>
      </c>
      <c r="H44" s="8">
        <f>VLOOKUP(A44,'[1]100m'!$A$6:$T$115,14,FALSE)</f>
        <v>22.15</v>
      </c>
      <c r="I44" s="8">
        <f>VLOOKUP(A44,'[1]100m'!$A$6:$T$115,15,FALSE)</f>
        <v>20.43</v>
      </c>
      <c r="J44" s="8">
        <f>VLOOKUP(A44,'[1]100m'!$A$6:$T$115,16,FALSE)</f>
        <v>20.43</v>
      </c>
    </row>
    <row r="45" spans="1:10" x14ac:dyDescent="0.2">
      <c r="A45">
        <v>40</v>
      </c>
      <c r="B45" s="7">
        <f>VLOOKUP(A45,'[1]100m'!$A$6:$T$115,3,FALSE)</f>
        <v>40</v>
      </c>
      <c r="C45" s="7" t="str">
        <f>VLOOKUP(A45,'[1]100m'!$A$6:$T$115,5,FALSE)</f>
        <v/>
      </c>
      <c r="D45" s="7">
        <f>VLOOKUP(A45,'[1]100m'!$A$6:$T$115,7,FALSE)</f>
        <v>15</v>
      </c>
      <c r="E45" s="7">
        <f>VLOOKUP(A45,'[1]100m'!$A$6:$T$115,10,FALSE)</f>
        <v>74</v>
      </c>
      <c r="F45" s="7" t="str">
        <f>VLOOKUP(A45,'[1]100m'!$A$6:$T$115,12,FALSE)</f>
        <v>Jakub NEDOMA</v>
      </c>
      <c r="G45" s="7" t="str">
        <f>VLOOKUP(A45,'[1]100m'!$A$6:$T$115,13,FALSE)</f>
        <v>Prostějov</v>
      </c>
      <c r="H45" s="8">
        <f>VLOOKUP(A45,'[1]100m'!$A$6:$T$115,14,FALSE)</f>
        <v>21.71</v>
      </c>
      <c r="I45" s="8">
        <f>VLOOKUP(A45,'[1]100m'!$A$6:$T$115,15,FALSE)</f>
        <v>20.47</v>
      </c>
      <c r="J45" s="8">
        <f>VLOOKUP(A45,'[1]100m'!$A$6:$T$115,16,FALSE)</f>
        <v>20.47</v>
      </c>
    </row>
    <row r="46" spans="1:10" x14ac:dyDescent="0.2">
      <c r="A46">
        <v>41</v>
      </c>
      <c r="B46" s="7">
        <f>VLOOKUP(A46,'[1]100m'!$A$6:$T$115,3,FALSE)</f>
        <v>41</v>
      </c>
      <c r="C46" s="7" t="str">
        <f>VLOOKUP(A46,'[1]100m'!$A$6:$T$115,5,FALSE)</f>
        <v/>
      </c>
      <c r="D46" s="7">
        <f>VLOOKUP(A46,'[1]100m'!$A$6:$T$115,7,FALSE)</f>
        <v>16</v>
      </c>
      <c r="E46" s="7">
        <f>VLOOKUP(A46,'[1]100m'!$A$6:$T$115,10,FALSE)</f>
        <v>14</v>
      </c>
      <c r="F46" s="7" t="str">
        <f>VLOOKUP(A46,'[1]100m'!$A$6:$T$115,12,FALSE)</f>
        <v>Jiří FOJTÍK</v>
      </c>
      <c r="G46" s="7" t="str">
        <f>VLOOKUP(A46,'[1]100m'!$A$6:$T$115,13,FALSE)</f>
        <v>Šumperk</v>
      </c>
      <c r="H46" s="8">
        <f>VLOOKUP(A46,'[1]100m'!$A$6:$T$115,14,FALSE)</f>
        <v>20.64</v>
      </c>
      <c r="I46" s="8">
        <f>VLOOKUP(A46,'[1]100m'!$A$6:$T$115,15,FALSE)</f>
        <v>20.6</v>
      </c>
      <c r="J46" s="8">
        <f>VLOOKUP(A46,'[1]100m'!$A$6:$T$115,16,FALSE)</f>
        <v>20.6</v>
      </c>
    </row>
    <row r="47" spans="1:10" x14ac:dyDescent="0.2">
      <c r="A47">
        <v>42</v>
      </c>
      <c r="B47" s="7">
        <f>VLOOKUP(A47,'[1]100m'!$A$6:$T$115,3,FALSE)</f>
        <v>42</v>
      </c>
      <c r="C47" s="7" t="str">
        <f>VLOOKUP(A47,'[1]100m'!$A$6:$T$115,5,FALSE)</f>
        <v/>
      </c>
      <c r="D47" s="7">
        <f>VLOOKUP(A47,'[1]100m'!$A$6:$T$115,7,FALSE)</f>
        <v>17</v>
      </c>
      <c r="E47" s="7">
        <f>VLOOKUP(A47,'[1]100m'!$A$6:$T$115,10,FALSE)</f>
        <v>17</v>
      </c>
      <c r="F47" s="7" t="str">
        <f>VLOOKUP(A47,'[1]100m'!$A$6:$T$115,12,FALSE)</f>
        <v>Jaroslav HÝBL</v>
      </c>
      <c r="G47" s="7" t="str">
        <f>VLOOKUP(A47,'[1]100m'!$A$6:$T$115,13,FALSE)</f>
        <v>Šumperk</v>
      </c>
      <c r="H47" s="8">
        <f>VLOOKUP(A47,'[1]100m'!$A$6:$T$115,14,FALSE)</f>
        <v>21.89</v>
      </c>
      <c r="I47" s="8">
        <f>VLOOKUP(A47,'[1]100m'!$A$6:$T$115,15,FALSE)</f>
        <v>20.63</v>
      </c>
      <c r="J47" s="8">
        <f>VLOOKUP(A47,'[1]100m'!$A$6:$T$115,16,FALSE)</f>
        <v>20.63</v>
      </c>
    </row>
    <row r="48" spans="1:10" x14ac:dyDescent="0.2">
      <c r="A48">
        <v>43</v>
      </c>
      <c r="B48" s="7">
        <f>VLOOKUP(A48,'[1]100m'!$A$6:$T$115,3,FALSE)</f>
        <v>43</v>
      </c>
      <c r="C48" s="7">
        <f>VLOOKUP(A48,'[1]100m'!$A$6:$T$115,5,FALSE)</f>
        <v>26</v>
      </c>
      <c r="D48" s="7" t="str">
        <f>VLOOKUP(A48,'[1]100m'!$A$6:$T$115,7,FALSE)</f>
        <v/>
      </c>
      <c r="E48" s="7">
        <f>VLOOKUP(A48,'[1]100m'!$A$6:$T$115,10,FALSE)</f>
        <v>26</v>
      </c>
      <c r="F48" s="7" t="str">
        <f>VLOOKUP(A48,'[1]100m'!$A$6:$T$115,12,FALSE)</f>
        <v>Robin MALCHÁREK</v>
      </c>
      <c r="G48" s="7" t="str">
        <f>VLOOKUP(A48,'[1]100m'!$A$6:$T$115,13,FALSE)</f>
        <v>Opava</v>
      </c>
      <c r="H48" s="8">
        <f>VLOOKUP(A48,'[1]100m'!$A$6:$T$115,14,FALSE)</f>
        <v>20.98</v>
      </c>
      <c r="I48" s="8">
        <f>VLOOKUP(A48,'[1]100m'!$A$6:$T$115,15,FALSE)</f>
        <v>99.99</v>
      </c>
      <c r="J48" s="8">
        <f>VLOOKUP(A48,'[1]100m'!$A$6:$T$115,16,FALSE)</f>
        <v>20.98</v>
      </c>
    </row>
    <row r="49" spans="1:10" x14ac:dyDescent="0.2">
      <c r="A49">
        <v>44</v>
      </c>
      <c r="B49" s="7">
        <f>VLOOKUP(A49,'[1]100m'!$A$6:$T$115,3,FALSE)</f>
        <v>44</v>
      </c>
      <c r="C49" s="7">
        <f>VLOOKUP(A49,'[1]100m'!$A$6:$T$115,5,FALSE)</f>
        <v>27</v>
      </c>
      <c r="D49" s="7" t="str">
        <f>VLOOKUP(A49,'[1]100m'!$A$6:$T$115,7,FALSE)</f>
        <v/>
      </c>
      <c r="E49" s="7">
        <f>VLOOKUP(A49,'[1]100m'!$A$6:$T$115,10,FALSE)</f>
        <v>23</v>
      </c>
      <c r="F49" s="7" t="str">
        <f>VLOOKUP(A49,'[1]100m'!$A$6:$T$115,12,FALSE)</f>
        <v>Aleš MARTINEK</v>
      </c>
      <c r="G49" s="7" t="str">
        <f>VLOOKUP(A49,'[1]100m'!$A$6:$T$115,13,FALSE)</f>
        <v>Opava</v>
      </c>
      <c r="H49" s="8">
        <f>VLOOKUP(A49,'[1]100m'!$A$6:$T$115,14,FALSE)</f>
        <v>21.04</v>
      </c>
      <c r="I49" s="8">
        <f>VLOOKUP(A49,'[1]100m'!$A$6:$T$115,15,FALSE)</f>
        <v>99.99</v>
      </c>
      <c r="J49" s="8">
        <f>VLOOKUP(A49,'[1]100m'!$A$6:$T$115,16,FALSE)</f>
        <v>21.04</v>
      </c>
    </row>
    <row r="50" spans="1:10" x14ac:dyDescent="0.2">
      <c r="A50">
        <v>45</v>
      </c>
      <c r="B50" s="7">
        <f>VLOOKUP(A50,'[1]100m'!$A$6:$T$115,3,FALSE)</f>
        <v>45</v>
      </c>
      <c r="C50" s="7">
        <f>VLOOKUP(A50,'[1]100m'!$A$6:$T$115,5,FALSE)</f>
        <v>28</v>
      </c>
      <c r="D50" s="7" t="str">
        <f>VLOOKUP(A50,'[1]100m'!$A$6:$T$115,7,FALSE)</f>
        <v/>
      </c>
      <c r="E50" s="7">
        <f>VLOOKUP(A50,'[1]100m'!$A$6:$T$115,10,FALSE)</f>
        <v>25</v>
      </c>
      <c r="F50" s="7" t="str">
        <f>VLOOKUP(A50,'[1]100m'!$A$6:$T$115,12,FALSE)</f>
        <v>Radomír KUBESA</v>
      </c>
      <c r="G50" s="7" t="str">
        <f>VLOOKUP(A50,'[1]100m'!$A$6:$T$115,13,FALSE)</f>
        <v>Opava</v>
      </c>
      <c r="H50" s="8">
        <f>VLOOKUP(A50,'[1]100m'!$A$6:$T$115,14,FALSE)</f>
        <v>21.05</v>
      </c>
      <c r="I50" s="8">
        <f>VLOOKUP(A50,'[1]100m'!$A$6:$T$115,15,FALSE)</f>
        <v>99.99</v>
      </c>
      <c r="J50" s="8">
        <f>VLOOKUP(A50,'[1]100m'!$A$6:$T$115,16,FALSE)</f>
        <v>21.05</v>
      </c>
    </row>
    <row r="51" spans="1:10" x14ac:dyDescent="0.2">
      <c r="A51">
        <v>46</v>
      </c>
      <c r="B51" s="7">
        <f>VLOOKUP(A51,'[1]100m'!$A$6:$T$115,3,FALSE)</f>
        <v>46</v>
      </c>
      <c r="C51" s="7" t="str">
        <f>VLOOKUP(A51,'[1]100m'!$A$6:$T$115,5,FALSE)</f>
        <v/>
      </c>
      <c r="D51" s="7">
        <f>VLOOKUP(A51,'[1]100m'!$A$6:$T$115,7,FALSE)</f>
        <v>18</v>
      </c>
      <c r="E51" s="7">
        <f>VLOOKUP(A51,'[1]100m'!$A$6:$T$115,10,FALSE)</f>
        <v>79</v>
      </c>
      <c r="F51" s="7" t="str">
        <f>VLOOKUP(A51,'[1]100m'!$A$6:$T$115,12,FALSE)</f>
        <v>David OCHMAN</v>
      </c>
      <c r="G51" s="7" t="str">
        <f>VLOOKUP(A51,'[1]100m'!$A$6:$T$115,13,FALSE)</f>
        <v>Prostějov</v>
      </c>
      <c r="H51" s="8">
        <f>VLOOKUP(A51,'[1]100m'!$A$6:$T$115,14,FALSE)</f>
        <v>21.34</v>
      </c>
      <c r="I51" s="8">
        <f>VLOOKUP(A51,'[1]100m'!$A$6:$T$115,15,FALSE)</f>
        <v>21.09</v>
      </c>
      <c r="J51" s="8">
        <f>VLOOKUP(A51,'[1]100m'!$A$6:$T$115,16,FALSE)</f>
        <v>21.09</v>
      </c>
    </row>
    <row r="52" spans="1:10" x14ac:dyDescent="0.2">
      <c r="A52">
        <v>47</v>
      </c>
      <c r="B52" s="7">
        <f>VLOOKUP(A52,'[1]100m'!$A$6:$T$115,3,FALSE)</f>
        <v>47</v>
      </c>
      <c r="C52" s="7">
        <f>VLOOKUP(A52,'[1]100m'!$A$6:$T$115,5,FALSE)</f>
        <v>29</v>
      </c>
      <c r="D52" s="7" t="str">
        <f>VLOOKUP(A52,'[1]100m'!$A$6:$T$115,7,FALSE)</f>
        <v/>
      </c>
      <c r="E52" s="7">
        <f>VLOOKUP(A52,'[1]100m'!$A$6:$T$115,10,FALSE)</f>
        <v>28</v>
      </c>
      <c r="F52" s="7" t="str">
        <f>VLOOKUP(A52,'[1]100m'!$A$6:$T$115,12,FALSE)</f>
        <v>Tomáš STOKLASA</v>
      </c>
      <c r="G52" s="7" t="str">
        <f>VLOOKUP(A52,'[1]100m'!$A$6:$T$115,13,FALSE)</f>
        <v>Opava</v>
      </c>
      <c r="H52" s="8">
        <f>VLOOKUP(A52,'[1]100m'!$A$6:$T$115,14,FALSE)</f>
        <v>21.1</v>
      </c>
      <c r="I52" s="8">
        <f>VLOOKUP(A52,'[1]100m'!$A$6:$T$115,15,FALSE)</f>
        <v>99.99</v>
      </c>
      <c r="J52" s="8">
        <f>VLOOKUP(A52,'[1]100m'!$A$6:$T$115,16,FALSE)</f>
        <v>21.1</v>
      </c>
    </row>
    <row r="53" spans="1:10" x14ac:dyDescent="0.2">
      <c r="A53">
        <v>48</v>
      </c>
      <c r="B53" s="7">
        <f>VLOOKUP(A53,'[1]100m'!$A$6:$T$115,3,FALSE)</f>
        <v>48</v>
      </c>
      <c r="C53" s="7">
        <f>VLOOKUP(A53,'[1]100m'!$A$6:$T$115,5,FALSE)</f>
        <v>30</v>
      </c>
      <c r="D53" s="7" t="str">
        <f>VLOOKUP(A53,'[1]100m'!$A$6:$T$115,7,FALSE)</f>
        <v/>
      </c>
      <c r="E53" s="7">
        <f>VLOOKUP(A53,'[1]100m'!$A$6:$T$115,10,FALSE)</f>
        <v>61</v>
      </c>
      <c r="F53" s="7" t="str">
        <f>VLOOKUP(A53,'[1]100m'!$A$6:$T$115,12,FALSE)</f>
        <v>Pavel VONDRÁČEK</v>
      </c>
      <c r="G53" s="7" t="str">
        <f>VLOOKUP(A53,'[1]100m'!$A$6:$T$115,13,FALSE)</f>
        <v>Frýdek-Místek</v>
      </c>
      <c r="H53" s="8">
        <f>VLOOKUP(A53,'[1]100m'!$A$6:$T$115,14,FALSE)</f>
        <v>99.99</v>
      </c>
      <c r="I53" s="8">
        <f>VLOOKUP(A53,'[1]100m'!$A$6:$T$115,15,FALSE)</f>
        <v>21.21</v>
      </c>
      <c r="J53" s="8">
        <f>VLOOKUP(A53,'[1]100m'!$A$6:$T$115,16,FALSE)</f>
        <v>21.21</v>
      </c>
    </row>
    <row r="54" spans="1:10" x14ac:dyDescent="0.2">
      <c r="A54">
        <v>49</v>
      </c>
      <c r="B54" s="7">
        <f>VLOOKUP(A54,'[1]100m'!$A$6:$T$115,3,FALSE)</f>
        <v>49</v>
      </c>
      <c r="C54" s="7" t="str">
        <f>VLOOKUP(A54,'[1]100m'!$A$6:$T$115,5,FALSE)</f>
        <v/>
      </c>
      <c r="D54" s="7">
        <f>VLOOKUP(A54,'[1]100m'!$A$6:$T$115,7,FALSE)</f>
        <v>19</v>
      </c>
      <c r="E54" s="7">
        <f>VLOOKUP(A54,'[1]100m'!$A$6:$T$115,10,FALSE)</f>
        <v>12</v>
      </c>
      <c r="F54" s="7" t="str">
        <f>VLOOKUP(A54,'[1]100m'!$A$6:$T$115,12,FALSE)</f>
        <v>Vítězslav RESNER</v>
      </c>
      <c r="G54" s="7" t="str">
        <f>VLOOKUP(A54,'[1]100m'!$A$6:$T$115,13,FALSE)</f>
        <v>Šumperk</v>
      </c>
      <c r="H54" s="8">
        <f>VLOOKUP(A54,'[1]100m'!$A$6:$T$115,14,FALSE)</f>
        <v>21.24</v>
      </c>
      <c r="I54" s="8">
        <f>VLOOKUP(A54,'[1]100m'!$A$6:$T$115,15,FALSE)</f>
        <v>99.99</v>
      </c>
      <c r="J54" s="8">
        <f>VLOOKUP(A54,'[1]100m'!$A$6:$T$115,16,FALSE)</f>
        <v>21.24</v>
      </c>
    </row>
    <row r="55" spans="1:10" x14ac:dyDescent="0.2">
      <c r="A55">
        <v>50</v>
      </c>
      <c r="B55" s="7">
        <f>VLOOKUP(A55,'[1]100m'!$A$6:$T$115,3,FALSE)</f>
        <v>50</v>
      </c>
      <c r="C55" s="7" t="str">
        <f>VLOOKUP(A55,'[1]100m'!$A$6:$T$115,5,FALSE)</f>
        <v/>
      </c>
      <c r="D55" s="7">
        <f>VLOOKUP(A55,'[1]100m'!$A$6:$T$115,7,FALSE)</f>
        <v>20</v>
      </c>
      <c r="E55" s="7">
        <f>VLOOKUP(A55,'[1]100m'!$A$6:$T$115,10,FALSE)</f>
        <v>34</v>
      </c>
      <c r="F55" s="7" t="str">
        <f>VLOOKUP(A55,'[1]100m'!$A$6:$T$115,12,FALSE)</f>
        <v>Pavel POPELKA</v>
      </c>
      <c r="G55" s="7" t="str">
        <f>VLOOKUP(A55,'[1]100m'!$A$6:$T$115,13,FALSE)</f>
        <v>Olomouc</v>
      </c>
      <c r="H55" s="8">
        <f>VLOOKUP(A55,'[1]100m'!$A$6:$T$115,14,FALSE)</f>
        <v>21.98</v>
      </c>
      <c r="I55" s="8">
        <f>VLOOKUP(A55,'[1]100m'!$A$6:$T$115,15,FALSE)</f>
        <v>21.29</v>
      </c>
      <c r="J55" s="8">
        <f>VLOOKUP(A55,'[1]100m'!$A$6:$T$115,16,FALSE)</f>
        <v>21.29</v>
      </c>
    </row>
    <row r="56" spans="1:10" x14ac:dyDescent="0.2">
      <c r="A56">
        <v>51</v>
      </c>
      <c r="B56" s="7">
        <f>VLOOKUP(A56,'[1]100m'!$A$6:$T$115,3,FALSE)</f>
        <v>51</v>
      </c>
      <c r="C56" s="7">
        <f>VLOOKUP(A56,'[1]100m'!$A$6:$T$115,5,FALSE)</f>
        <v>31</v>
      </c>
      <c r="D56" s="7" t="str">
        <f>VLOOKUP(A56,'[1]100m'!$A$6:$T$115,7,FALSE)</f>
        <v/>
      </c>
      <c r="E56" s="7">
        <f>VLOOKUP(A56,'[1]100m'!$A$6:$T$115,10,FALSE)</f>
        <v>106</v>
      </c>
      <c r="F56" s="7" t="str">
        <f>VLOOKUP(A56,'[1]100m'!$A$6:$T$115,12,FALSE)</f>
        <v>Marcel STACHA</v>
      </c>
      <c r="G56" s="7" t="str">
        <f>VLOOKUP(A56,'[1]100m'!$A$6:$T$115,13,FALSE)</f>
        <v>Nový Jičín</v>
      </c>
      <c r="H56" s="8">
        <f>VLOOKUP(A56,'[1]100m'!$A$6:$T$115,14,FALSE)</f>
        <v>21.3</v>
      </c>
      <c r="I56" s="8">
        <f>VLOOKUP(A56,'[1]100m'!$A$6:$T$115,15,FALSE)</f>
        <v>99.99</v>
      </c>
      <c r="J56" s="8">
        <f>VLOOKUP(A56,'[1]100m'!$A$6:$T$115,16,FALSE)</f>
        <v>21.3</v>
      </c>
    </row>
    <row r="57" spans="1:10" x14ac:dyDescent="0.2">
      <c r="A57">
        <v>52</v>
      </c>
      <c r="B57" s="7">
        <f>VLOOKUP(A57,'[1]100m'!$A$6:$T$115,3,FALSE)</f>
        <v>52</v>
      </c>
      <c r="C57" s="7">
        <f>VLOOKUP(A57,'[1]100m'!$A$6:$T$115,5,FALSE)</f>
        <v>32</v>
      </c>
      <c r="D57" s="7" t="str">
        <f>VLOOKUP(A57,'[1]100m'!$A$6:$T$115,7,FALSE)</f>
        <v/>
      </c>
      <c r="E57" s="7">
        <f>VLOOKUP(A57,'[1]100m'!$A$6:$T$115,10,FALSE)</f>
        <v>85</v>
      </c>
      <c r="F57" s="7" t="str">
        <f>VLOOKUP(A57,'[1]100m'!$A$6:$T$115,12,FALSE)</f>
        <v>Václav VLÁSEK</v>
      </c>
      <c r="G57" s="7" t="str">
        <f>VLOOKUP(A57,'[1]100m'!$A$6:$T$115,13,FALSE)</f>
        <v>Bruntál</v>
      </c>
      <c r="H57" s="8">
        <f>VLOOKUP(A57,'[1]100m'!$A$6:$T$115,14,FALSE)</f>
        <v>21.54</v>
      </c>
      <c r="I57" s="8">
        <f>VLOOKUP(A57,'[1]100m'!$A$6:$T$115,15,FALSE)</f>
        <v>99.99</v>
      </c>
      <c r="J57" s="8">
        <f>VLOOKUP(A57,'[1]100m'!$A$6:$T$115,16,FALSE)</f>
        <v>21.54</v>
      </c>
    </row>
    <row r="58" spans="1:10" x14ac:dyDescent="0.2">
      <c r="A58">
        <v>53</v>
      </c>
      <c r="B58" s="7">
        <f>VLOOKUP(A58,'[1]100m'!$A$6:$T$115,3,FALSE)</f>
        <v>53</v>
      </c>
      <c r="C58" s="7" t="str">
        <f>VLOOKUP(A58,'[1]100m'!$A$6:$T$115,5,FALSE)</f>
        <v/>
      </c>
      <c r="D58" s="7">
        <f>VLOOKUP(A58,'[1]100m'!$A$6:$T$115,7,FALSE)</f>
        <v>21</v>
      </c>
      <c r="E58" s="7">
        <f>VLOOKUP(A58,'[1]100m'!$A$6:$T$115,10,FALSE)</f>
        <v>72</v>
      </c>
      <c r="F58" s="7" t="str">
        <f>VLOOKUP(A58,'[1]100m'!$A$6:$T$115,12,FALSE)</f>
        <v>Vojtěch ŽÁK</v>
      </c>
      <c r="G58" s="7" t="str">
        <f>VLOOKUP(A58,'[1]100m'!$A$6:$T$115,13,FALSE)</f>
        <v>Prostějov</v>
      </c>
      <c r="H58" s="8">
        <f>VLOOKUP(A58,'[1]100m'!$A$6:$T$115,14,FALSE)</f>
        <v>22.62</v>
      </c>
      <c r="I58" s="8">
        <f>VLOOKUP(A58,'[1]100m'!$A$6:$T$115,15,FALSE)</f>
        <v>21.55</v>
      </c>
      <c r="J58" s="8">
        <f>VLOOKUP(A58,'[1]100m'!$A$6:$T$115,16,FALSE)</f>
        <v>21.55</v>
      </c>
    </row>
    <row r="59" spans="1:10" x14ac:dyDescent="0.2">
      <c r="A59">
        <v>54</v>
      </c>
      <c r="B59" s="7">
        <f>VLOOKUP(A59,'[1]100m'!$A$6:$T$115,3,FALSE)</f>
        <v>54</v>
      </c>
      <c r="C59" s="7">
        <f>VLOOKUP(A59,'[1]100m'!$A$6:$T$115,5,FALSE)</f>
        <v>33</v>
      </c>
      <c r="D59" s="7" t="str">
        <f>VLOOKUP(A59,'[1]100m'!$A$6:$T$115,7,FALSE)</f>
        <v/>
      </c>
      <c r="E59" s="7">
        <f>VLOOKUP(A59,'[1]100m'!$A$6:$T$115,10,FALSE)</f>
        <v>101</v>
      </c>
      <c r="F59" s="7" t="str">
        <f>VLOOKUP(A59,'[1]100m'!$A$6:$T$115,12,FALSE)</f>
        <v>Daniel CAMFRLA</v>
      </c>
      <c r="G59" s="7" t="str">
        <f>VLOOKUP(A59,'[1]100m'!$A$6:$T$115,13,FALSE)</f>
        <v>Nový Jičín</v>
      </c>
      <c r="H59" s="8">
        <f>VLOOKUP(A59,'[1]100m'!$A$6:$T$115,14,FALSE)</f>
        <v>21.65</v>
      </c>
      <c r="I59" s="8">
        <f>VLOOKUP(A59,'[1]100m'!$A$6:$T$115,15,FALSE)</f>
        <v>99.99</v>
      </c>
      <c r="J59" s="8">
        <f>VLOOKUP(A59,'[1]100m'!$A$6:$T$115,16,FALSE)</f>
        <v>21.65</v>
      </c>
    </row>
    <row r="60" spans="1:10" x14ac:dyDescent="0.2">
      <c r="A60">
        <v>55</v>
      </c>
      <c r="B60" s="7">
        <f>VLOOKUP(A60,'[1]100m'!$A$6:$T$115,3,FALSE)</f>
        <v>55</v>
      </c>
      <c r="C60" s="7">
        <f>VLOOKUP(A60,'[1]100m'!$A$6:$T$115,5,FALSE)</f>
        <v>34</v>
      </c>
      <c r="D60" s="7" t="str">
        <f>VLOOKUP(A60,'[1]100m'!$A$6:$T$115,7,FALSE)</f>
        <v/>
      </c>
      <c r="E60" s="7">
        <f>VLOOKUP(A60,'[1]100m'!$A$6:$T$115,10,FALSE)</f>
        <v>89</v>
      </c>
      <c r="F60" s="7" t="str">
        <f>VLOOKUP(A60,'[1]100m'!$A$6:$T$115,12,FALSE)</f>
        <v>Ondřej CHALUPA</v>
      </c>
      <c r="G60" s="7" t="str">
        <f>VLOOKUP(A60,'[1]100m'!$A$6:$T$115,13,FALSE)</f>
        <v>Bruntál</v>
      </c>
      <c r="H60" s="8">
        <f>VLOOKUP(A60,'[1]100m'!$A$6:$T$115,14,FALSE)</f>
        <v>21.81</v>
      </c>
      <c r="I60" s="8">
        <f>VLOOKUP(A60,'[1]100m'!$A$6:$T$115,15,FALSE)</f>
        <v>99.99</v>
      </c>
      <c r="J60" s="8">
        <f>VLOOKUP(A60,'[1]100m'!$A$6:$T$115,16,FALSE)</f>
        <v>21.81</v>
      </c>
    </row>
    <row r="61" spans="1:10" x14ac:dyDescent="0.2">
      <c r="A61">
        <v>56</v>
      </c>
      <c r="B61" s="7">
        <f>VLOOKUP(A61,'[1]100m'!$A$6:$T$115,3,FALSE)</f>
        <v>56</v>
      </c>
      <c r="C61" s="7">
        <f>VLOOKUP(A61,'[1]100m'!$A$6:$T$115,5,FALSE)</f>
        <v>35</v>
      </c>
      <c r="D61" s="7" t="str">
        <f>VLOOKUP(A61,'[1]100m'!$A$6:$T$115,7,FALSE)</f>
        <v/>
      </c>
      <c r="E61" s="7">
        <f>VLOOKUP(A61,'[1]100m'!$A$6:$T$115,10,FALSE)</f>
        <v>109</v>
      </c>
      <c r="F61" s="7" t="str">
        <f>VLOOKUP(A61,'[1]100m'!$A$6:$T$115,12,FALSE)</f>
        <v>Tomáš ČTVRTŇÁK</v>
      </c>
      <c r="G61" s="7" t="str">
        <f>VLOOKUP(A61,'[1]100m'!$A$6:$T$115,13,FALSE)</f>
        <v>Nový Jičín</v>
      </c>
      <c r="H61" s="8">
        <f>VLOOKUP(A61,'[1]100m'!$A$6:$T$115,14,FALSE)</f>
        <v>21.84</v>
      </c>
      <c r="I61" s="8">
        <f>VLOOKUP(A61,'[1]100m'!$A$6:$T$115,15,FALSE)</f>
        <v>99.99</v>
      </c>
      <c r="J61" s="8">
        <f>VLOOKUP(A61,'[1]100m'!$A$6:$T$115,16,FALSE)</f>
        <v>21.84</v>
      </c>
    </row>
    <row r="62" spans="1:10" x14ac:dyDescent="0.2">
      <c r="A62">
        <v>57</v>
      </c>
      <c r="B62" s="7">
        <f>VLOOKUP(A62,'[1]100m'!$A$6:$T$115,3,FALSE)</f>
        <v>57</v>
      </c>
      <c r="C62" s="7" t="str">
        <f>VLOOKUP(A62,'[1]100m'!$A$6:$T$115,5,FALSE)</f>
        <v/>
      </c>
      <c r="D62" s="7">
        <f>VLOOKUP(A62,'[1]100m'!$A$6:$T$115,7,FALSE)</f>
        <v>22</v>
      </c>
      <c r="E62" s="7">
        <f>VLOOKUP(A62,'[1]100m'!$A$6:$T$115,10,FALSE)</f>
        <v>13</v>
      </c>
      <c r="F62" s="7" t="str">
        <f>VLOOKUP(A62,'[1]100m'!$A$6:$T$115,12,FALSE)</f>
        <v>Petr MATĚJÍČEK</v>
      </c>
      <c r="G62" s="7" t="str">
        <f>VLOOKUP(A62,'[1]100m'!$A$6:$T$115,13,FALSE)</f>
        <v>Šumperk</v>
      </c>
      <c r="H62" s="8">
        <f>VLOOKUP(A62,'[1]100m'!$A$6:$T$115,14,FALSE)</f>
        <v>99.99</v>
      </c>
      <c r="I62" s="8">
        <f>VLOOKUP(A62,'[1]100m'!$A$6:$T$115,15,FALSE)</f>
        <v>22.02</v>
      </c>
      <c r="J62" s="8">
        <f>VLOOKUP(A62,'[1]100m'!$A$6:$T$115,16,FALSE)</f>
        <v>22.02</v>
      </c>
    </row>
    <row r="63" spans="1:10" x14ac:dyDescent="0.2">
      <c r="A63">
        <v>58</v>
      </c>
      <c r="B63" s="7">
        <f>VLOOKUP(A63,'[1]100m'!$A$6:$T$115,3,FALSE)</f>
        <v>58</v>
      </c>
      <c r="C63" s="7">
        <f>VLOOKUP(A63,'[1]100m'!$A$6:$T$115,5,FALSE)</f>
        <v>36</v>
      </c>
      <c r="D63" s="7" t="str">
        <f>VLOOKUP(A63,'[1]100m'!$A$6:$T$115,7,FALSE)</f>
        <v/>
      </c>
      <c r="E63" s="7">
        <f>VLOOKUP(A63,'[1]100m'!$A$6:$T$115,10,FALSE)</f>
        <v>110</v>
      </c>
      <c r="F63" s="7" t="str">
        <f>VLOOKUP(A63,'[1]100m'!$A$6:$T$115,12,FALSE)</f>
        <v>Petr BINAR</v>
      </c>
      <c r="G63" s="7" t="str">
        <f>VLOOKUP(A63,'[1]100m'!$A$6:$T$115,13,FALSE)</f>
        <v>Nový Jičín</v>
      </c>
      <c r="H63" s="8">
        <f>VLOOKUP(A63,'[1]100m'!$A$6:$T$115,14,FALSE)</f>
        <v>99.99</v>
      </c>
      <c r="I63" s="8">
        <f>VLOOKUP(A63,'[1]100m'!$A$6:$T$115,15,FALSE)</f>
        <v>22.16</v>
      </c>
      <c r="J63" s="8">
        <f>VLOOKUP(A63,'[1]100m'!$A$6:$T$115,16,FALSE)</f>
        <v>22.16</v>
      </c>
    </row>
    <row r="64" spans="1:10" x14ac:dyDescent="0.2">
      <c r="A64">
        <v>59</v>
      </c>
      <c r="B64" s="7">
        <f>VLOOKUP(A64,'[1]100m'!$A$6:$T$115,3,FALSE)</f>
        <v>59</v>
      </c>
      <c r="C64" s="7">
        <f>VLOOKUP(A64,'[1]100m'!$A$6:$T$115,5,FALSE)</f>
        <v>37</v>
      </c>
      <c r="D64" s="7" t="str">
        <f>VLOOKUP(A64,'[1]100m'!$A$6:$T$115,7,FALSE)</f>
        <v/>
      </c>
      <c r="E64" s="7">
        <f>VLOOKUP(A64,'[1]100m'!$A$6:$T$115,10,FALSE)</f>
        <v>27</v>
      </c>
      <c r="F64" s="7" t="str">
        <f>VLOOKUP(A64,'[1]100m'!$A$6:$T$115,12,FALSE)</f>
        <v>Tomáš DIETRICH</v>
      </c>
      <c r="G64" s="7" t="str">
        <f>VLOOKUP(A64,'[1]100m'!$A$6:$T$115,13,FALSE)</f>
        <v>Opava</v>
      </c>
      <c r="H64" s="8">
        <f>VLOOKUP(A64,'[1]100m'!$A$6:$T$115,14,FALSE)</f>
        <v>27.27</v>
      </c>
      <c r="I64" s="8">
        <f>VLOOKUP(A64,'[1]100m'!$A$6:$T$115,15,FALSE)</f>
        <v>22.21</v>
      </c>
      <c r="J64" s="8">
        <f>VLOOKUP(A64,'[1]100m'!$A$6:$T$115,16,FALSE)</f>
        <v>22.21</v>
      </c>
    </row>
    <row r="65" spans="1:10" x14ac:dyDescent="0.2">
      <c r="A65">
        <v>60</v>
      </c>
      <c r="B65" s="7">
        <f>VLOOKUP(A65,'[1]100m'!$A$6:$T$115,3,FALSE)</f>
        <v>60</v>
      </c>
      <c r="C65" s="7">
        <f>VLOOKUP(A65,'[1]100m'!$A$6:$T$115,5,FALSE)</f>
        <v>38</v>
      </c>
      <c r="D65" s="7" t="str">
        <f>VLOOKUP(A65,'[1]100m'!$A$6:$T$115,7,FALSE)</f>
        <v/>
      </c>
      <c r="E65" s="7">
        <f>VLOOKUP(A65,'[1]100m'!$A$6:$T$115,10,FALSE)</f>
        <v>62</v>
      </c>
      <c r="F65" s="7" t="str">
        <f>VLOOKUP(A65,'[1]100m'!$A$6:$T$115,12,FALSE)</f>
        <v>Petr URBIŠ</v>
      </c>
      <c r="G65" s="7" t="str">
        <f>VLOOKUP(A65,'[1]100m'!$A$6:$T$115,13,FALSE)</f>
        <v>Frýdek-Místek</v>
      </c>
      <c r="H65" s="8">
        <f>VLOOKUP(A65,'[1]100m'!$A$6:$T$115,14,FALSE)</f>
        <v>22.22</v>
      </c>
      <c r="I65" s="8">
        <f>VLOOKUP(A65,'[1]100m'!$A$6:$T$115,15,FALSE)</f>
        <v>25.62</v>
      </c>
      <c r="J65" s="8">
        <f>VLOOKUP(A65,'[1]100m'!$A$6:$T$115,16,FALSE)</f>
        <v>22.22</v>
      </c>
    </row>
    <row r="66" spans="1:10" x14ac:dyDescent="0.2">
      <c r="A66">
        <v>61</v>
      </c>
      <c r="B66" s="7">
        <f>VLOOKUP(A66,'[1]100m'!$A$6:$T$115,3,FALSE)</f>
        <v>61</v>
      </c>
      <c r="C66" s="7">
        <f>VLOOKUP(A66,'[1]100m'!$A$6:$T$115,5,FALSE)</f>
        <v>39</v>
      </c>
      <c r="D66" s="7" t="str">
        <f>VLOOKUP(A66,'[1]100m'!$A$6:$T$115,7,FALSE)</f>
        <v/>
      </c>
      <c r="E66" s="7">
        <f>VLOOKUP(A66,'[1]100m'!$A$6:$T$115,10,FALSE)</f>
        <v>83</v>
      </c>
      <c r="F66" s="7" t="str">
        <f>VLOOKUP(A66,'[1]100m'!$A$6:$T$115,12,FALSE)</f>
        <v>Roman ŠIMEK</v>
      </c>
      <c r="G66" s="7" t="str">
        <f>VLOOKUP(A66,'[1]100m'!$A$6:$T$115,13,FALSE)</f>
        <v>Bruntál</v>
      </c>
      <c r="H66" s="8">
        <f>VLOOKUP(A66,'[1]100m'!$A$6:$T$115,14,FALSE)</f>
        <v>99.99</v>
      </c>
      <c r="I66" s="8">
        <f>VLOOKUP(A66,'[1]100m'!$A$6:$T$115,15,FALSE)</f>
        <v>22.53</v>
      </c>
      <c r="J66" s="8">
        <f>VLOOKUP(A66,'[1]100m'!$A$6:$T$115,16,FALSE)</f>
        <v>22.53</v>
      </c>
    </row>
    <row r="67" spans="1:10" x14ac:dyDescent="0.2">
      <c r="A67">
        <v>62</v>
      </c>
      <c r="B67" s="7">
        <f>VLOOKUP(A67,'[1]100m'!$A$6:$T$115,3,FALSE)</f>
        <v>62</v>
      </c>
      <c r="C67" s="7">
        <f>VLOOKUP(A67,'[1]100m'!$A$6:$T$115,5,FALSE)</f>
        <v>40</v>
      </c>
      <c r="D67" s="7" t="str">
        <f>VLOOKUP(A67,'[1]100m'!$A$6:$T$115,7,FALSE)</f>
        <v/>
      </c>
      <c r="E67" s="7">
        <f>VLOOKUP(A67,'[1]100m'!$A$6:$T$115,10,FALSE)</f>
        <v>22</v>
      </c>
      <c r="F67" s="7" t="str">
        <f>VLOOKUP(A67,'[1]100m'!$A$6:$T$115,12,FALSE)</f>
        <v>Jiří DRÁPAL</v>
      </c>
      <c r="G67" s="7" t="str">
        <f>VLOOKUP(A67,'[1]100m'!$A$6:$T$115,13,FALSE)</f>
        <v>Opava</v>
      </c>
      <c r="H67" s="8">
        <f>VLOOKUP(A67,'[1]100m'!$A$6:$T$115,14,FALSE)</f>
        <v>22.61</v>
      </c>
      <c r="I67" s="8">
        <f>VLOOKUP(A67,'[1]100m'!$A$6:$T$115,15,FALSE)</f>
        <v>99.99</v>
      </c>
      <c r="J67" s="8">
        <f>VLOOKUP(A67,'[1]100m'!$A$6:$T$115,16,FALSE)</f>
        <v>22.61</v>
      </c>
    </row>
    <row r="68" spans="1:10" x14ac:dyDescent="0.2">
      <c r="A68">
        <v>63</v>
      </c>
      <c r="B68" s="7">
        <f>VLOOKUP(A68,'[1]100m'!$A$6:$T$115,3,FALSE)</f>
        <v>62</v>
      </c>
      <c r="C68" s="7" t="str">
        <f>VLOOKUP(A68,'[1]100m'!$A$6:$T$115,5,FALSE)</f>
        <v/>
      </c>
      <c r="D68" s="7">
        <f>VLOOKUP(A68,'[1]100m'!$A$6:$T$115,7,FALSE)</f>
        <v>23</v>
      </c>
      <c r="E68" s="7">
        <f>VLOOKUP(A68,'[1]100m'!$A$6:$T$115,10,FALSE)</f>
        <v>92</v>
      </c>
      <c r="F68" s="7" t="str">
        <f>VLOOKUP(A68,'[1]100m'!$A$6:$T$115,12,FALSE)</f>
        <v>Pavel ŠŤASTNÝ</v>
      </c>
      <c r="G68" s="7" t="str">
        <f>VLOOKUP(A68,'[1]100m'!$A$6:$T$115,13,FALSE)</f>
        <v>Jeseník</v>
      </c>
      <c r="H68" s="8">
        <f>VLOOKUP(A68,'[1]100m'!$A$6:$T$115,14,FALSE)</f>
        <v>22.61</v>
      </c>
      <c r="I68" s="8">
        <f>VLOOKUP(A68,'[1]100m'!$A$6:$T$115,15,FALSE)</f>
        <v>99.99</v>
      </c>
      <c r="J68" s="8">
        <f>VLOOKUP(A68,'[1]100m'!$A$6:$T$115,16,FALSE)</f>
        <v>22.61</v>
      </c>
    </row>
    <row r="69" spans="1:10" x14ac:dyDescent="0.2">
      <c r="A69">
        <v>64</v>
      </c>
      <c r="B69" s="7">
        <f>VLOOKUP(A69,'[1]100m'!$A$6:$T$115,3,FALSE)</f>
        <v>64</v>
      </c>
      <c r="C69" s="7" t="str">
        <f>VLOOKUP(A69,'[1]100m'!$A$6:$T$115,5,FALSE)</f>
        <v/>
      </c>
      <c r="D69" s="7">
        <f>VLOOKUP(A69,'[1]100m'!$A$6:$T$115,7,FALSE)</f>
        <v>24</v>
      </c>
      <c r="E69" s="7">
        <f>VLOOKUP(A69,'[1]100m'!$A$6:$T$115,10,FALSE)</f>
        <v>20</v>
      </c>
      <c r="F69" s="7" t="str">
        <f>VLOOKUP(A69,'[1]100m'!$A$6:$T$115,12,FALSE)</f>
        <v>Jiří ŠTÁBL</v>
      </c>
      <c r="G69" s="7" t="str">
        <f>VLOOKUP(A69,'[1]100m'!$A$6:$T$115,13,FALSE)</f>
        <v>Šumperk</v>
      </c>
      <c r="H69" s="8">
        <f>VLOOKUP(A69,'[1]100m'!$A$6:$T$115,14,FALSE)</f>
        <v>22.84</v>
      </c>
      <c r="I69" s="8">
        <f>VLOOKUP(A69,'[1]100m'!$A$6:$T$115,15,FALSE)</f>
        <v>22.64</v>
      </c>
      <c r="J69" s="8">
        <f>VLOOKUP(A69,'[1]100m'!$A$6:$T$115,16,FALSE)</f>
        <v>22.64</v>
      </c>
    </row>
    <row r="70" spans="1:10" x14ac:dyDescent="0.2">
      <c r="A70">
        <v>65</v>
      </c>
      <c r="B70" s="7">
        <f>VLOOKUP(A70,'[1]100m'!$A$6:$T$115,3,FALSE)</f>
        <v>65</v>
      </c>
      <c r="C70" s="7" t="str">
        <f>VLOOKUP(A70,'[1]100m'!$A$6:$T$115,5,FALSE)</f>
        <v/>
      </c>
      <c r="D70" s="7">
        <f>VLOOKUP(A70,'[1]100m'!$A$6:$T$115,7,FALSE)</f>
        <v>25</v>
      </c>
      <c r="E70" s="7">
        <f>VLOOKUP(A70,'[1]100m'!$A$6:$T$115,10,FALSE)</f>
        <v>32</v>
      </c>
      <c r="F70" s="7" t="str">
        <f>VLOOKUP(A70,'[1]100m'!$A$6:$T$115,12,FALSE)</f>
        <v>Tomáš KŘÍŽEK</v>
      </c>
      <c r="G70" s="7" t="str">
        <f>VLOOKUP(A70,'[1]100m'!$A$6:$T$115,13,FALSE)</f>
        <v>Olomouc</v>
      </c>
      <c r="H70" s="8">
        <f>VLOOKUP(A70,'[1]100m'!$A$6:$T$115,14,FALSE)</f>
        <v>22.78</v>
      </c>
      <c r="I70" s="8">
        <f>VLOOKUP(A70,'[1]100m'!$A$6:$T$115,15,FALSE)</f>
        <v>99.99</v>
      </c>
      <c r="J70" s="8">
        <f>VLOOKUP(A70,'[1]100m'!$A$6:$T$115,16,FALSE)</f>
        <v>22.78</v>
      </c>
    </row>
    <row r="71" spans="1:10" x14ac:dyDescent="0.2">
      <c r="A71">
        <v>66</v>
      </c>
      <c r="B71" s="7">
        <f>VLOOKUP(A71,'[1]100m'!$A$6:$T$115,3,FALSE)</f>
        <v>66</v>
      </c>
      <c r="C71" s="7">
        <f>VLOOKUP(A71,'[1]100m'!$A$6:$T$115,5,FALSE)</f>
        <v>41</v>
      </c>
      <c r="D71" s="7" t="str">
        <f>VLOOKUP(A71,'[1]100m'!$A$6:$T$115,7,FALSE)</f>
        <v/>
      </c>
      <c r="E71" s="7">
        <f>VLOOKUP(A71,'[1]100m'!$A$6:$T$115,10,FALSE)</f>
        <v>87</v>
      </c>
      <c r="F71" s="7" t="str">
        <f>VLOOKUP(A71,'[1]100m'!$A$6:$T$115,12,FALSE)</f>
        <v>Jan MICHL-BERNARD</v>
      </c>
      <c r="G71" s="7" t="str">
        <f>VLOOKUP(A71,'[1]100m'!$A$6:$T$115,13,FALSE)</f>
        <v>Bruntál</v>
      </c>
      <c r="H71" s="8">
        <f>VLOOKUP(A71,'[1]100m'!$A$6:$T$115,14,FALSE)</f>
        <v>22.79</v>
      </c>
      <c r="I71" s="8">
        <f>VLOOKUP(A71,'[1]100m'!$A$6:$T$115,15,FALSE)</f>
        <v>99.99</v>
      </c>
      <c r="J71" s="8">
        <f>VLOOKUP(A71,'[1]100m'!$A$6:$T$115,16,FALSE)</f>
        <v>22.79</v>
      </c>
    </row>
    <row r="72" spans="1:10" x14ac:dyDescent="0.2">
      <c r="A72">
        <v>67</v>
      </c>
      <c r="B72" s="7">
        <f>VLOOKUP(A72,'[1]100m'!$A$6:$T$115,3,FALSE)</f>
        <v>67</v>
      </c>
      <c r="C72" s="7">
        <f>VLOOKUP(A72,'[1]100m'!$A$6:$T$115,5,FALSE)</f>
        <v>42</v>
      </c>
      <c r="D72" s="7" t="str">
        <f>VLOOKUP(A72,'[1]100m'!$A$6:$T$115,7,FALSE)</f>
        <v/>
      </c>
      <c r="E72" s="7">
        <f>VLOOKUP(A72,'[1]100m'!$A$6:$T$115,10,FALSE)</f>
        <v>68</v>
      </c>
      <c r="F72" s="7" t="str">
        <f>VLOOKUP(A72,'[1]100m'!$A$6:$T$115,12,FALSE)</f>
        <v>David KRHOVJAK</v>
      </c>
      <c r="G72" s="7" t="str">
        <f>VLOOKUP(A72,'[1]100m'!$A$6:$T$115,13,FALSE)</f>
        <v>Frýdek-Místek</v>
      </c>
      <c r="H72" s="8">
        <f>VLOOKUP(A72,'[1]100m'!$A$6:$T$115,14,FALSE)</f>
        <v>23.17</v>
      </c>
      <c r="I72" s="8">
        <f>VLOOKUP(A72,'[1]100m'!$A$6:$T$115,15,FALSE)</f>
        <v>23.23</v>
      </c>
      <c r="J72" s="8">
        <f>VLOOKUP(A72,'[1]100m'!$A$6:$T$115,16,FALSE)</f>
        <v>23.17</v>
      </c>
    </row>
    <row r="73" spans="1:10" x14ac:dyDescent="0.2">
      <c r="A73">
        <v>68</v>
      </c>
      <c r="B73" s="7">
        <f>VLOOKUP(A73,'[1]100m'!$A$6:$T$115,3,FALSE)</f>
        <v>68</v>
      </c>
      <c r="C73" s="7">
        <f>VLOOKUP(A73,'[1]100m'!$A$6:$T$115,5,FALSE)</f>
        <v>43</v>
      </c>
      <c r="D73" s="7" t="str">
        <f>VLOOKUP(A73,'[1]100m'!$A$6:$T$115,7,FALSE)</f>
        <v/>
      </c>
      <c r="E73" s="7">
        <f>VLOOKUP(A73,'[1]100m'!$A$6:$T$115,10,FALSE)</f>
        <v>102</v>
      </c>
      <c r="F73" s="7" t="str">
        <f>VLOOKUP(A73,'[1]100m'!$A$6:$T$115,12,FALSE)</f>
        <v>Tomáš SLÁDEČEK</v>
      </c>
      <c r="G73" s="7" t="str">
        <f>VLOOKUP(A73,'[1]100m'!$A$6:$T$115,13,FALSE)</f>
        <v>Nový Jičín</v>
      </c>
      <c r="H73" s="8">
        <f>VLOOKUP(A73,'[1]100m'!$A$6:$T$115,14,FALSE)</f>
        <v>23.22</v>
      </c>
      <c r="I73" s="8">
        <f>VLOOKUP(A73,'[1]100m'!$A$6:$T$115,15,FALSE)</f>
        <v>24</v>
      </c>
      <c r="J73" s="8">
        <f>VLOOKUP(A73,'[1]100m'!$A$6:$T$115,16,FALSE)</f>
        <v>23.22</v>
      </c>
    </row>
    <row r="74" spans="1:10" x14ac:dyDescent="0.2">
      <c r="A74">
        <v>69</v>
      </c>
      <c r="B74" s="7">
        <f>VLOOKUP(A74,'[1]100m'!$A$6:$T$115,3,FALSE)</f>
        <v>69</v>
      </c>
      <c r="C74" s="7">
        <f>VLOOKUP(A74,'[1]100m'!$A$6:$T$115,5,FALSE)</f>
        <v>44</v>
      </c>
      <c r="D74" s="7" t="str">
        <f>VLOOKUP(A74,'[1]100m'!$A$6:$T$115,7,FALSE)</f>
        <v/>
      </c>
      <c r="E74" s="7">
        <f>VLOOKUP(A74,'[1]100m'!$A$6:$T$115,10,FALSE)</f>
        <v>90</v>
      </c>
      <c r="F74" s="7" t="str">
        <f>VLOOKUP(A74,'[1]100m'!$A$6:$T$115,12,FALSE)</f>
        <v>Tomáš BOXAN</v>
      </c>
      <c r="G74" s="7" t="str">
        <f>VLOOKUP(A74,'[1]100m'!$A$6:$T$115,13,FALSE)</f>
        <v>Bruntál</v>
      </c>
      <c r="H74" s="8">
        <f>VLOOKUP(A74,'[1]100m'!$A$6:$T$115,14,FALSE)</f>
        <v>23.37</v>
      </c>
      <c r="I74" s="8">
        <f>VLOOKUP(A74,'[1]100m'!$A$6:$T$115,15,FALSE)</f>
        <v>99.99</v>
      </c>
      <c r="J74" s="8">
        <f>VLOOKUP(A74,'[1]100m'!$A$6:$T$115,16,FALSE)</f>
        <v>23.37</v>
      </c>
    </row>
    <row r="75" spans="1:10" x14ac:dyDescent="0.2">
      <c r="A75">
        <v>70</v>
      </c>
      <c r="B75" s="7">
        <f>VLOOKUP(A75,'[1]100m'!$A$6:$T$115,3,FALSE)</f>
        <v>70</v>
      </c>
      <c r="C75" s="7" t="str">
        <f>VLOOKUP(A75,'[1]100m'!$A$6:$T$115,5,FALSE)</f>
        <v/>
      </c>
      <c r="D75" s="7">
        <f>VLOOKUP(A75,'[1]100m'!$A$6:$T$115,7,FALSE)</f>
        <v>26</v>
      </c>
      <c r="E75" s="7">
        <f>VLOOKUP(A75,'[1]100m'!$A$6:$T$115,10,FALSE)</f>
        <v>15</v>
      </c>
      <c r="F75" s="7" t="str">
        <f>VLOOKUP(A75,'[1]100m'!$A$6:$T$115,12,FALSE)</f>
        <v>Michal DRTIL</v>
      </c>
      <c r="G75" s="7" t="str">
        <f>VLOOKUP(A75,'[1]100m'!$A$6:$T$115,13,FALSE)</f>
        <v>Šumperk</v>
      </c>
      <c r="H75" s="8">
        <f>VLOOKUP(A75,'[1]100m'!$A$6:$T$115,14,FALSE)</f>
        <v>25.82</v>
      </c>
      <c r="I75" s="8">
        <f>VLOOKUP(A75,'[1]100m'!$A$6:$T$115,15,FALSE)</f>
        <v>23.52</v>
      </c>
      <c r="J75" s="8">
        <f>VLOOKUP(A75,'[1]100m'!$A$6:$T$115,16,FALSE)</f>
        <v>23.52</v>
      </c>
    </row>
    <row r="76" spans="1:10" x14ac:dyDescent="0.2">
      <c r="A76">
        <v>71</v>
      </c>
      <c r="B76" s="7">
        <f>VLOOKUP(A76,'[1]100m'!$A$6:$T$115,3,FALSE)</f>
        <v>71</v>
      </c>
      <c r="C76" s="7" t="str">
        <f>VLOOKUP(A76,'[1]100m'!$A$6:$T$115,5,FALSE)</f>
        <v/>
      </c>
      <c r="D76" s="7">
        <f>VLOOKUP(A76,'[1]100m'!$A$6:$T$115,7,FALSE)</f>
        <v>27</v>
      </c>
      <c r="E76" s="7">
        <f>VLOOKUP(A76,'[1]100m'!$A$6:$T$115,10,FALSE)</f>
        <v>93</v>
      </c>
      <c r="F76" s="7" t="str">
        <f>VLOOKUP(A76,'[1]100m'!$A$6:$T$115,12,FALSE)</f>
        <v>Jan NAJVÁREK</v>
      </c>
      <c r="G76" s="7" t="str">
        <f>VLOOKUP(A76,'[1]100m'!$A$6:$T$115,13,FALSE)</f>
        <v>Jeseník</v>
      </c>
      <c r="H76" s="8">
        <f>VLOOKUP(A76,'[1]100m'!$A$6:$T$115,14,FALSE)</f>
        <v>23.85</v>
      </c>
      <c r="I76" s="8">
        <f>VLOOKUP(A76,'[1]100m'!$A$6:$T$115,15,FALSE)</f>
        <v>99.99</v>
      </c>
      <c r="J76" s="8">
        <f>VLOOKUP(A76,'[1]100m'!$A$6:$T$115,16,FALSE)</f>
        <v>23.85</v>
      </c>
    </row>
    <row r="77" spans="1:10" x14ac:dyDescent="0.2">
      <c r="A77">
        <v>72</v>
      </c>
      <c r="B77" s="7">
        <f>VLOOKUP(A77,'[1]100m'!$A$6:$T$115,3,FALSE)</f>
        <v>72</v>
      </c>
      <c r="C77" s="7" t="str">
        <f>VLOOKUP(A77,'[1]100m'!$A$6:$T$115,5,FALSE)</f>
        <v/>
      </c>
      <c r="D77" s="7">
        <f>VLOOKUP(A77,'[1]100m'!$A$6:$T$115,7,FALSE)</f>
        <v>28</v>
      </c>
      <c r="E77" s="7">
        <f>VLOOKUP(A77,'[1]100m'!$A$6:$T$115,10,FALSE)</f>
        <v>94</v>
      </c>
      <c r="F77" s="7" t="str">
        <f>VLOOKUP(A77,'[1]100m'!$A$6:$T$115,12,FALSE)</f>
        <v>Michal KUŽÍLEK</v>
      </c>
      <c r="G77" s="7" t="str">
        <f>VLOOKUP(A77,'[1]100m'!$A$6:$T$115,13,FALSE)</f>
        <v>Jeseník</v>
      </c>
      <c r="H77" s="8">
        <f>VLOOKUP(A77,'[1]100m'!$A$6:$T$115,14,FALSE)</f>
        <v>24.26</v>
      </c>
      <c r="I77" s="8">
        <f>VLOOKUP(A77,'[1]100m'!$A$6:$T$115,15,FALSE)</f>
        <v>99.99</v>
      </c>
      <c r="J77" s="8">
        <f>VLOOKUP(A77,'[1]100m'!$A$6:$T$115,16,FALSE)</f>
        <v>24.26</v>
      </c>
    </row>
    <row r="78" spans="1:10" x14ac:dyDescent="0.2">
      <c r="A78">
        <v>73</v>
      </c>
      <c r="B78" s="7">
        <f>VLOOKUP(A78,'[1]100m'!$A$6:$T$115,3,FALSE)</f>
        <v>73</v>
      </c>
      <c r="C78" s="7" t="str">
        <f>VLOOKUP(A78,'[1]100m'!$A$6:$T$115,5,FALSE)</f>
        <v/>
      </c>
      <c r="D78" s="7">
        <f>VLOOKUP(A78,'[1]100m'!$A$6:$T$115,7,FALSE)</f>
        <v>29</v>
      </c>
      <c r="E78" s="7">
        <f>VLOOKUP(A78,'[1]100m'!$A$6:$T$115,10,FALSE)</f>
        <v>80</v>
      </c>
      <c r="F78" s="7" t="str">
        <f>VLOOKUP(A78,'[1]100m'!$A$6:$T$115,12,FALSE)</f>
        <v>Lukáš HAVELKA</v>
      </c>
      <c r="G78" s="7" t="str">
        <f>VLOOKUP(A78,'[1]100m'!$A$6:$T$115,13,FALSE)</f>
        <v>Prostějov</v>
      </c>
      <c r="H78" s="8">
        <f>VLOOKUP(A78,'[1]100m'!$A$6:$T$115,14,FALSE)</f>
        <v>25.2</v>
      </c>
      <c r="I78" s="8">
        <f>VLOOKUP(A78,'[1]100m'!$A$6:$T$115,15,FALSE)</f>
        <v>25.07</v>
      </c>
      <c r="J78" s="8">
        <f>VLOOKUP(A78,'[1]100m'!$A$6:$T$115,16,FALSE)</f>
        <v>25.07</v>
      </c>
    </row>
    <row r="79" spans="1:10" x14ac:dyDescent="0.2">
      <c r="A79">
        <v>74</v>
      </c>
      <c r="B79" s="7">
        <f>VLOOKUP(A79,'[1]100m'!$A$6:$T$115,3,FALSE)</f>
        <v>74</v>
      </c>
      <c r="C79" s="7">
        <f>VLOOKUP(A79,'[1]100m'!$A$6:$T$115,5,FALSE)</f>
        <v>45</v>
      </c>
      <c r="D79" s="7" t="str">
        <f>VLOOKUP(A79,'[1]100m'!$A$6:$T$115,7,FALSE)</f>
        <v/>
      </c>
      <c r="E79" s="7">
        <f>VLOOKUP(A79,'[1]100m'!$A$6:$T$115,10,FALSE)</f>
        <v>66</v>
      </c>
      <c r="F79" s="7" t="str">
        <f>VLOOKUP(A79,'[1]100m'!$A$6:$T$115,12,FALSE)</f>
        <v>Patrik KAROL</v>
      </c>
      <c r="G79" s="7" t="str">
        <f>VLOOKUP(A79,'[1]100m'!$A$6:$T$115,13,FALSE)</f>
        <v>Frýdek-Místek</v>
      </c>
      <c r="H79" s="8">
        <f>VLOOKUP(A79,'[1]100m'!$A$6:$T$115,14,FALSE)</f>
        <v>25.25</v>
      </c>
      <c r="I79" s="8">
        <f>VLOOKUP(A79,'[1]100m'!$A$6:$T$115,15,FALSE)</f>
        <v>99.99</v>
      </c>
      <c r="J79" s="8">
        <f>VLOOKUP(A79,'[1]100m'!$A$6:$T$115,16,FALSE)</f>
        <v>25.25</v>
      </c>
    </row>
    <row r="80" spans="1:10" x14ac:dyDescent="0.2">
      <c r="A80">
        <v>75</v>
      </c>
      <c r="B80" s="7">
        <f>VLOOKUP(A80,'[1]100m'!$A$6:$T$115,3,FALSE)</f>
        <v>75</v>
      </c>
      <c r="C80" s="7" t="str">
        <f>VLOOKUP(A80,'[1]100m'!$A$6:$T$115,5,FALSE)</f>
        <v/>
      </c>
      <c r="D80" s="7">
        <f>VLOOKUP(A80,'[1]100m'!$A$6:$T$115,7,FALSE)</f>
        <v>30</v>
      </c>
      <c r="E80" s="7">
        <f>VLOOKUP(A80,'[1]100m'!$A$6:$T$115,10,FALSE)</f>
        <v>31</v>
      </c>
      <c r="F80" s="7" t="str">
        <f>VLOOKUP(A80,'[1]100m'!$A$6:$T$115,12,FALSE)</f>
        <v>Miroslav PAZDERA</v>
      </c>
      <c r="G80" s="7" t="str">
        <f>VLOOKUP(A80,'[1]100m'!$A$6:$T$115,13,FALSE)</f>
        <v>Olomouc</v>
      </c>
      <c r="H80" s="8">
        <f>VLOOKUP(A80,'[1]100m'!$A$6:$T$115,14,FALSE)</f>
        <v>99.99</v>
      </c>
      <c r="I80" s="8">
        <f>VLOOKUP(A80,'[1]100m'!$A$6:$T$115,15,FALSE)</f>
        <v>25.45</v>
      </c>
      <c r="J80" s="8">
        <f>VLOOKUP(A80,'[1]100m'!$A$6:$T$115,16,FALSE)</f>
        <v>25.45</v>
      </c>
    </row>
    <row r="81" spans="1:10" x14ac:dyDescent="0.2">
      <c r="A81">
        <v>76</v>
      </c>
      <c r="B81" s="7">
        <f>VLOOKUP(A81,'[1]100m'!$A$6:$T$115,3,FALSE)</f>
        <v>76</v>
      </c>
      <c r="C81" s="7" t="str">
        <f>VLOOKUP(A81,'[1]100m'!$A$6:$T$115,5,FALSE)</f>
        <v/>
      </c>
      <c r="D81" s="7">
        <f>VLOOKUP(A81,'[1]100m'!$A$6:$T$115,7,FALSE)</f>
        <v>31</v>
      </c>
      <c r="E81" s="7">
        <f>VLOOKUP(A81,'[1]100m'!$A$6:$T$115,10,FALSE)</f>
        <v>77</v>
      </c>
      <c r="F81" s="7" t="str">
        <f>VLOOKUP(A81,'[1]100m'!$A$6:$T$115,12,FALSE)</f>
        <v>Jakub DOLEČEK</v>
      </c>
      <c r="G81" s="7" t="str">
        <f>VLOOKUP(A81,'[1]100m'!$A$6:$T$115,13,FALSE)</f>
        <v>Prostějov</v>
      </c>
      <c r="H81" s="8">
        <f>VLOOKUP(A81,'[1]100m'!$A$6:$T$115,14,FALSE)</f>
        <v>25.56</v>
      </c>
      <c r="I81" s="8">
        <f>VLOOKUP(A81,'[1]100m'!$A$6:$T$115,15,FALSE)</f>
        <v>99.99</v>
      </c>
      <c r="J81" s="8">
        <f>VLOOKUP(A81,'[1]100m'!$A$6:$T$115,16,FALSE)</f>
        <v>25.56</v>
      </c>
    </row>
    <row r="82" spans="1:10" x14ac:dyDescent="0.2">
      <c r="A82">
        <v>77</v>
      </c>
      <c r="B82" s="7">
        <f>VLOOKUP(A82,'[1]100m'!$A$6:$T$115,3,FALSE)</f>
        <v>77</v>
      </c>
      <c r="C82" s="7" t="str">
        <f>VLOOKUP(A82,'[1]100m'!$A$6:$T$115,5,FALSE)</f>
        <v/>
      </c>
      <c r="D82" s="7">
        <f>VLOOKUP(A82,'[1]100m'!$A$6:$T$115,7,FALSE)</f>
        <v>32</v>
      </c>
      <c r="E82" s="7">
        <f>VLOOKUP(A82,'[1]100m'!$A$6:$T$115,10,FALSE)</f>
        <v>96</v>
      </c>
      <c r="F82" s="7" t="str">
        <f>VLOOKUP(A82,'[1]100m'!$A$6:$T$115,12,FALSE)</f>
        <v>Martin DISTLER</v>
      </c>
      <c r="G82" s="7" t="str">
        <f>VLOOKUP(A82,'[1]100m'!$A$6:$T$115,13,FALSE)</f>
        <v>Jeseník</v>
      </c>
      <c r="H82" s="8">
        <f>VLOOKUP(A82,'[1]100m'!$A$6:$T$115,14,FALSE)</f>
        <v>25.74</v>
      </c>
      <c r="I82" s="8">
        <f>VLOOKUP(A82,'[1]100m'!$A$6:$T$115,15,FALSE)</f>
        <v>30.66</v>
      </c>
      <c r="J82" s="8">
        <f>VLOOKUP(A82,'[1]100m'!$A$6:$T$115,16,FALSE)</f>
        <v>25.74</v>
      </c>
    </row>
    <row r="83" spans="1:10" x14ac:dyDescent="0.2">
      <c r="A83">
        <v>78</v>
      </c>
      <c r="B83" s="7">
        <f>VLOOKUP(A83,'[1]100m'!$A$6:$T$115,3,FALSE)</f>
        <v>78</v>
      </c>
      <c r="C83" s="7" t="str">
        <f>VLOOKUP(A83,'[1]100m'!$A$6:$T$115,5,FALSE)</f>
        <v/>
      </c>
      <c r="D83" s="7">
        <f>VLOOKUP(A83,'[1]100m'!$A$6:$T$115,7,FALSE)</f>
        <v>33</v>
      </c>
      <c r="E83" s="7">
        <f>VLOOKUP(A83,'[1]100m'!$A$6:$T$115,10,FALSE)</f>
        <v>97</v>
      </c>
      <c r="F83" s="7" t="str">
        <f>VLOOKUP(A83,'[1]100m'!$A$6:$T$115,12,FALSE)</f>
        <v>Martin SUROVÝCH</v>
      </c>
      <c r="G83" s="7" t="str">
        <f>VLOOKUP(A83,'[1]100m'!$A$6:$T$115,13,FALSE)</f>
        <v>Jeseník</v>
      </c>
      <c r="H83" s="8">
        <f>VLOOKUP(A83,'[1]100m'!$A$6:$T$115,14,FALSE)</f>
        <v>99.99</v>
      </c>
      <c r="I83" s="8">
        <f>VLOOKUP(A83,'[1]100m'!$A$6:$T$115,15,FALSE)</f>
        <v>26.43</v>
      </c>
      <c r="J83" s="8">
        <f>VLOOKUP(A83,'[1]100m'!$A$6:$T$115,16,FALSE)</f>
        <v>26.43</v>
      </c>
    </row>
    <row r="84" spans="1:10" x14ac:dyDescent="0.2">
      <c r="A84">
        <v>79</v>
      </c>
      <c r="B84" s="7">
        <f>VLOOKUP(A84,'[1]100m'!$A$6:$T$115,3,FALSE)</f>
        <v>79</v>
      </c>
      <c r="C84" s="7" t="str">
        <f>VLOOKUP(A84,'[1]100m'!$A$6:$T$115,5,FALSE)</f>
        <v/>
      </c>
      <c r="D84" s="7">
        <f>VLOOKUP(A84,'[1]100m'!$A$6:$T$115,7,FALSE)</f>
        <v>34</v>
      </c>
      <c r="E84" s="7">
        <f>VLOOKUP(A84,'[1]100m'!$A$6:$T$115,10,FALSE)</f>
        <v>95</v>
      </c>
      <c r="F84" s="7" t="str">
        <f>VLOOKUP(A84,'[1]100m'!$A$6:$T$115,12,FALSE)</f>
        <v>Marek ZÁHORSKÝ</v>
      </c>
      <c r="G84" s="7" t="str">
        <f>VLOOKUP(A84,'[1]100m'!$A$6:$T$115,13,FALSE)</f>
        <v>Jeseník</v>
      </c>
      <c r="H84" s="8">
        <f>VLOOKUP(A84,'[1]100m'!$A$6:$T$115,14,FALSE)</f>
        <v>26.7</v>
      </c>
      <c r="I84" s="8">
        <f>VLOOKUP(A84,'[1]100m'!$A$6:$T$115,15,FALSE)</f>
        <v>99.99</v>
      </c>
      <c r="J84" s="8">
        <f>VLOOKUP(A84,'[1]100m'!$A$6:$T$115,16,FALSE)</f>
        <v>26.7</v>
      </c>
    </row>
    <row r="85" spans="1:10" hidden="1" x14ac:dyDescent="0.2">
      <c r="A85">
        <v>80</v>
      </c>
      <c r="B85" s="7">
        <f>VLOOKUP(A85,'[1]100m'!$A$6:$T$115,3,FALSE)</f>
        <v>110</v>
      </c>
      <c r="C85" s="7">
        <f>VLOOKUP(A85,'[1]100m'!$A$6:$T$115,5,FALSE)</f>
        <v>46</v>
      </c>
      <c r="D85" s="7" t="str">
        <f>VLOOKUP(A85,'[1]100m'!$A$6:$T$115,7,FALSE)</f>
        <v/>
      </c>
      <c r="E85" s="7">
        <f>VLOOKUP(A85,'[1]100m'!$A$6:$T$115,10,FALSE)</f>
        <v>2</v>
      </c>
      <c r="F85" s="7" t="str">
        <f>VLOOKUP(A85,'[1]100m'!$A$6:$T$115,12,FALSE)</f>
        <v>Jan VYVIAL</v>
      </c>
      <c r="G85" s="7" t="str">
        <f>VLOOKUP(A85,'[1]100m'!$A$6:$T$115,13,FALSE)</f>
        <v>Ostrava</v>
      </c>
      <c r="H85" s="8">
        <f>VLOOKUP(A85,'[1]100m'!$A$6:$T$115,14,FALSE)</f>
        <v>99.99</v>
      </c>
      <c r="I85" s="8">
        <f>VLOOKUP(A85,'[1]100m'!$A$6:$T$115,15,FALSE)</f>
        <v>99.99</v>
      </c>
      <c r="J85" s="8">
        <f>VLOOKUP(A85,'[1]100m'!$A$6:$T$115,16,FALSE)</f>
        <v>99.99</v>
      </c>
    </row>
    <row r="86" spans="1:10" hidden="1" x14ac:dyDescent="0.2">
      <c r="A86">
        <v>81</v>
      </c>
      <c r="B86" s="7">
        <f>VLOOKUP(A86,'[1]100m'!$A$6:$T$115,3,FALSE)</f>
        <v>110</v>
      </c>
      <c r="C86" s="7">
        <f>VLOOKUP(A86,'[1]100m'!$A$6:$T$115,5,FALSE)</f>
        <v>46</v>
      </c>
      <c r="D86" s="7" t="str">
        <f>VLOOKUP(A86,'[1]100m'!$A$6:$T$115,7,FALSE)</f>
        <v/>
      </c>
      <c r="E86" s="7">
        <f>VLOOKUP(A86,'[1]100m'!$A$6:$T$115,10,FALSE)</f>
        <v>8</v>
      </c>
      <c r="F86" s="7" t="str">
        <f>VLOOKUP(A86,'[1]100m'!$A$6:$T$115,12,FALSE)</f>
        <v>Karel RYL</v>
      </c>
      <c r="G86" s="7" t="str">
        <f>VLOOKUP(A86,'[1]100m'!$A$6:$T$115,13,FALSE)</f>
        <v>Ostrava</v>
      </c>
      <c r="H86" s="8">
        <f>VLOOKUP(A86,'[1]100m'!$A$6:$T$115,14,FALSE)</f>
        <v>99.99</v>
      </c>
      <c r="I86" s="8">
        <f>VLOOKUP(A86,'[1]100m'!$A$6:$T$115,15,FALSE)</f>
        <v>99.99</v>
      </c>
      <c r="J86" s="8">
        <f>VLOOKUP(A86,'[1]100m'!$A$6:$T$115,16,FALSE)</f>
        <v>99.99</v>
      </c>
    </row>
    <row r="87" spans="1:10" hidden="1" x14ac:dyDescent="0.2">
      <c r="A87">
        <v>82</v>
      </c>
      <c r="B87" s="7">
        <f>VLOOKUP(A87,'[1]100m'!$A$6:$T$115,3,FALSE)</f>
        <v>110</v>
      </c>
      <c r="C87" s="7">
        <f>VLOOKUP(A87,'[1]100m'!$A$6:$T$115,5,FALSE)</f>
        <v>46</v>
      </c>
      <c r="D87" s="7" t="str">
        <f>VLOOKUP(A87,'[1]100m'!$A$6:$T$115,7,FALSE)</f>
        <v/>
      </c>
      <c r="E87" s="7">
        <f>VLOOKUP(A87,'[1]100m'!$A$6:$T$115,10,FALSE)</f>
        <v>10</v>
      </c>
      <c r="F87" s="7" t="str">
        <f>VLOOKUP(A87,'[1]100m'!$A$6:$T$115,12,FALSE)</f>
        <v>Milan ONDERKA</v>
      </c>
      <c r="G87" s="7" t="str">
        <f>VLOOKUP(A87,'[1]100m'!$A$6:$T$115,13,FALSE)</f>
        <v>Ostrava</v>
      </c>
      <c r="H87" s="8">
        <f>VLOOKUP(A87,'[1]100m'!$A$6:$T$115,14,FALSE)</f>
        <v>99.99</v>
      </c>
      <c r="I87" s="8">
        <f>VLOOKUP(A87,'[1]100m'!$A$6:$T$115,15,FALSE)</f>
        <v>99.99</v>
      </c>
      <c r="J87" s="8">
        <f>VLOOKUP(A87,'[1]100m'!$A$6:$T$115,16,FALSE)</f>
        <v>99.99</v>
      </c>
    </row>
    <row r="88" spans="1:10" hidden="1" x14ac:dyDescent="0.2">
      <c r="A88">
        <v>83</v>
      </c>
      <c r="B88" s="7">
        <f>VLOOKUP(A88,'[1]100m'!$A$6:$T$115,3,FALSE)</f>
        <v>110</v>
      </c>
      <c r="C88" s="7" t="str">
        <f>VLOOKUP(A88,'[1]100m'!$A$6:$T$115,5,FALSE)</f>
        <v/>
      </c>
      <c r="D88" s="7">
        <f>VLOOKUP(A88,'[1]100m'!$A$6:$T$115,7,FALSE)</f>
        <v>35</v>
      </c>
      <c r="E88" s="7">
        <f>VLOOKUP(A88,'[1]100m'!$A$6:$T$115,10,FALSE)</f>
        <v>11</v>
      </c>
      <c r="F88" s="7" t="str">
        <f>VLOOKUP(A88,'[1]100m'!$A$6:$T$115,12,FALSE)</f>
        <v>Jiří TOMÁŠEK</v>
      </c>
      <c r="G88" s="7" t="str">
        <f>VLOOKUP(A88,'[1]100m'!$A$6:$T$115,13,FALSE)</f>
        <v>Šumperk</v>
      </c>
      <c r="H88" s="8">
        <f>VLOOKUP(A88,'[1]100m'!$A$6:$T$115,14,FALSE)</f>
        <v>99.99</v>
      </c>
      <c r="I88" s="8">
        <f>VLOOKUP(A88,'[1]100m'!$A$6:$T$115,15,FALSE)</f>
        <v>99.99</v>
      </c>
      <c r="J88" s="8">
        <f>VLOOKUP(A88,'[1]100m'!$A$6:$T$115,16,FALSE)</f>
        <v>99.99</v>
      </c>
    </row>
    <row r="89" spans="1:10" hidden="1" x14ac:dyDescent="0.2">
      <c r="A89">
        <v>84</v>
      </c>
      <c r="B89" s="7">
        <f>VLOOKUP(A89,'[1]100m'!$A$6:$T$115,3,FALSE)</f>
        <v>110</v>
      </c>
      <c r="C89" s="7" t="str">
        <f>VLOOKUP(A89,'[1]100m'!$A$6:$T$115,5,FALSE)</f>
        <v/>
      </c>
      <c r="D89" s="7">
        <f>VLOOKUP(A89,'[1]100m'!$A$6:$T$115,7,FALSE)</f>
        <v>35</v>
      </c>
      <c r="E89" s="7">
        <f>VLOOKUP(A89,'[1]100m'!$A$6:$T$115,10,FALSE)</f>
        <v>18</v>
      </c>
      <c r="F89" s="7" t="str">
        <f>VLOOKUP(A89,'[1]100m'!$A$6:$T$115,12,FALSE)</f>
        <v>neobsazen</v>
      </c>
      <c r="G89" s="7" t="str">
        <f>VLOOKUP(A89,'[1]100m'!$A$6:$T$115,13,FALSE)</f>
        <v>Šumperk</v>
      </c>
      <c r="H89" s="8">
        <f>VLOOKUP(A89,'[1]100m'!$A$6:$T$115,14,FALSE)</f>
        <v>99.99</v>
      </c>
      <c r="I89" s="8">
        <f>VLOOKUP(A89,'[1]100m'!$A$6:$T$115,15,FALSE)</f>
        <v>99.99</v>
      </c>
      <c r="J89" s="8">
        <f>VLOOKUP(A89,'[1]100m'!$A$6:$T$115,16,FALSE)</f>
        <v>99.99</v>
      </c>
    </row>
    <row r="90" spans="1:10" hidden="1" x14ac:dyDescent="0.2">
      <c r="A90">
        <v>85</v>
      </c>
      <c r="B90" s="7">
        <f>VLOOKUP(A90,'[1]100m'!$A$6:$T$115,3,FALSE)</f>
        <v>110</v>
      </c>
      <c r="C90" s="7" t="str">
        <f>VLOOKUP(A90,'[1]100m'!$A$6:$T$115,5,FALSE)</f>
        <v/>
      </c>
      <c r="D90" s="7">
        <f>VLOOKUP(A90,'[1]100m'!$A$6:$T$115,7,FALSE)</f>
        <v>35</v>
      </c>
      <c r="E90" s="7">
        <f>VLOOKUP(A90,'[1]100m'!$A$6:$T$115,10,FALSE)</f>
        <v>19</v>
      </c>
      <c r="F90" s="7" t="str">
        <f>VLOOKUP(A90,'[1]100m'!$A$6:$T$115,12,FALSE)</f>
        <v>Jakub ONDRUCH</v>
      </c>
      <c r="G90" s="7" t="str">
        <f>VLOOKUP(A90,'[1]100m'!$A$6:$T$115,13,FALSE)</f>
        <v>Šumperk</v>
      </c>
      <c r="H90" s="8">
        <f>VLOOKUP(A90,'[1]100m'!$A$6:$T$115,14,FALSE)</f>
        <v>99.99</v>
      </c>
      <c r="I90" s="8">
        <f>VLOOKUP(A90,'[1]100m'!$A$6:$T$115,15,FALSE)</f>
        <v>99.99</v>
      </c>
      <c r="J90" s="8">
        <f>VLOOKUP(A90,'[1]100m'!$A$6:$T$115,16,FALSE)</f>
        <v>99.99</v>
      </c>
    </row>
    <row r="91" spans="1:10" hidden="1" x14ac:dyDescent="0.2">
      <c r="A91">
        <v>86</v>
      </c>
      <c r="B91" s="7">
        <f>VLOOKUP(A91,'[1]100m'!$A$6:$T$115,3,FALSE)</f>
        <v>110</v>
      </c>
      <c r="C91" s="7">
        <f>VLOOKUP(A91,'[1]100m'!$A$6:$T$115,5,FALSE)</f>
        <v>46</v>
      </c>
      <c r="D91" s="7" t="str">
        <f>VLOOKUP(A91,'[1]100m'!$A$6:$T$115,7,FALSE)</f>
        <v/>
      </c>
      <c r="E91" s="7">
        <f>VLOOKUP(A91,'[1]100m'!$A$6:$T$115,10,FALSE)</f>
        <v>24</v>
      </c>
      <c r="F91" s="7" t="str">
        <f>VLOOKUP(A91,'[1]100m'!$A$6:$T$115,12,FALSE)</f>
        <v>Jiří VANĚK</v>
      </c>
      <c r="G91" s="7" t="str">
        <f>VLOOKUP(A91,'[1]100m'!$A$6:$T$115,13,FALSE)</f>
        <v>Opava</v>
      </c>
      <c r="H91" s="8">
        <f>VLOOKUP(A91,'[1]100m'!$A$6:$T$115,14,FALSE)</f>
        <v>99.99</v>
      </c>
      <c r="I91" s="8">
        <f>VLOOKUP(A91,'[1]100m'!$A$6:$T$115,15,FALSE)</f>
        <v>99.99</v>
      </c>
      <c r="J91" s="8">
        <f>VLOOKUP(A91,'[1]100m'!$A$6:$T$115,16,FALSE)</f>
        <v>99.99</v>
      </c>
    </row>
    <row r="92" spans="1:10" hidden="1" x14ac:dyDescent="0.2">
      <c r="A92">
        <v>87</v>
      </c>
      <c r="B92" s="7">
        <f>VLOOKUP(A92,'[1]100m'!$A$6:$T$115,3,FALSE)</f>
        <v>110</v>
      </c>
      <c r="C92" s="7">
        <f>VLOOKUP(A92,'[1]100m'!$A$6:$T$115,5,FALSE)</f>
        <v>46</v>
      </c>
      <c r="D92" s="7" t="str">
        <f>VLOOKUP(A92,'[1]100m'!$A$6:$T$115,7,FALSE)</f>
        <v/>
      </c>
      <c r="E92" s="7">
        <f>VLOOKUP(A92,'[1]100m'!$A$6:$T$115,10,FALSE)</f>
        <v>29</v>
      </c>
      <c r="F92" s="7" t="str">
        <f>VLOOKUP(A92,'[1]100m'!$A$6:$T$115,12,FALSE)</f>
        <v>Lukáš GLABASNIA</v>
      </c>
      <c r="G92" s="7" t="str">
        <f>VLOOKUP(A92,'[1]100m'!$A$6:$T$115,13,FALSE)</f>
        <v>Opava</v>
      </c>
      <c r="H92" s="8">
        <f>VLOOKUP(A92,'[1]100m'!$A$6:$T$115,14,FALSE)</f>
        <v>99.99</v>
      </c>
      <c r="I92" s="8">
        <f>VLOOKUP(A92,'[1]100m'!$A$6:$T$115,15,FALSE)</f>
        <v>99.99</v>
      </c>
      <c r="J92" s="8">
        <f>VLOOKUP(A92,'[1]100m'!$A$6:$T$115,16,FALSE)</f>
        <v>99.99</v>
      </c>
    </row>
    <row r="93" spans="1:10" hidden="1" x14ac:dyDescent="0.2">
      <c r="A93">
        <v>88</v>
      </c>
      <c r="B93" s="7">
        <f>VLOOKUP(A93,'[1]100m'!$A$6:$T$115,3,FALSE)</f>
        <v>110</v>
      </c>
      <c r="C93" s="7" t="str">
        <f>VLOOKUP(A93,'[1]100m'!$A$6:$T$115,5,FALSE)</f>
        <v/>
      </c>
      <c r="D93" s="7">
        <f>VLOOKUP(A93,'[1]100m'!$A$6:$T$115,7,FALSE)</f>
        <v>35</v>
      </c>
      <c r="E93" s="7">
        <f>VLOOKUP(A93,'[1]100m'!$A$6:$T$115,10,FALSE)</f>
        <v>35</v>
      </c>
      <c r="F93" s="7" t="str">
        <f>VLOOKUP(A93,'[1]100m'!$A$6:$T$115,12,FALSE)</f>
        <v>Pavel GALETKA</v>
      </c>
      <c r="G93" s="7" t="str">
        <f>VLOOKUP(A93,'[1]100m'!$A$6:$T$115,13,FALSE)</f>
        <v>Olomouc</v>
      </c>
      <c r="H93" s="8">
        <f>VLOOKUP(A93,'[1]100m'!$A$6:$T$115,14,FALSE)</f>
        <v>99.99</v>
      </c>
      <c r="I93" s="8">
        <f>VLOOKUP(A93,'[1]100m'!$A$6:$T$115,15,FALSE)</f>
        <v>99.99</v>
      </c>
      <c r="J93" s="8">
        <f>VLOOKUP(A93,'[1]100m'!$A$6:$T$115,16,FALSE)</f>
        <v>99.99</v>
      </c>
    </row>
    <row r="94" spans="1:10" hidden="1" x14ac:dyDescent="0.2">
      <c r="A94">
        <v>89</v>
      </c>
      <c r="B94" s="7">
        <f>VLOOKUP(A94,'[1]100m'!$A$6:$T$115,3,FALSE)</f>
        <v>110</v>
      </c>
      <c r="C94" s="7" t="str">
        <f>VLOOKUP(A94,'[1]100m'!$A$6:$T$115,5,FALSE)</f>
        <v/>
      </c>
      <c r="D94" s="7">
        <f>VLOOKUP(A94,'[1]100m'!$A$6:$T$115,7,FALSE)</f>
        <v>35</v>
      </c>
      <c r="E94" s="7">
        <f>VLOOKUP(A94,'[1]100m'!$A$6:$T$115,10,FALSE)</f>
        <v>38</v>
      </c>
      <c r="F94" s="7" t="str">
        <f>VLOOKUP(A94,'[1]100m'!$A$6:$T$115,12,FALSE)</f>
        <v>Dalibor BLAŽEK</v>
      </c>
      <c r="G94" s="7" t="str">
        <f>VLOOKUP(A94,'[1]100m'!$A$6:$T$115,13,FALSE)</f>
        <v>Olomouc</v>
      </c>
      <c r="H94" s="8">
        <f>VLOOKUP(A94,'[1]100m'!$A$6:$T$115,14,FALSE)</f>
        <v>99.99</v>
      </c>
      <c r="I94" s="8">
        <f>VLOOKUP(A94,'[1]100m'!$A$6:$T$115,15,FALSE)</f>
        <v>99.99</v>
      </c>
      <c r="J94" s="8">
        <f>VLOOKUP(A94,'[1]100m'!$A$6:$T$115,16,FALSE)</f>
        <v>99.99</v>
      </c>
    </row>
    <row r="95" spans="1:10" hidden="1" x14ac:dyDescent="0.2">
      <c r="A95">
        <v>90</v>
      </c>
      <c r="B95" s="7">
        <f>VLOOKUP(A95,'[1]100m'!$A$6:$T$115,3,FALSE)</f>
        <v>110</v>
      </c>
      <c r="C95" s="7" t="str">
        <f>VLOOKUP(A95,'[1]100m'!$A$6:$T$115,5,FALSE)</f>
        <v/>
      </c>
      <c r="D95" s="7">
        <f>VLOOKUP(A95,'[1]100m'!$A$6:$T$115,7,FALSE)</f>
        <v>35</v>
      </c>
      <c r="E95" s="7">
        <f>VLOOKUP(A95,'[1]100m'!$A$6:$T$115,10,FALSE)</f>
        <v>39</v>
      </c>
      <c r="F95" s="7" t="str">
        <f>VLOOKUP(A95,'[1]100m'!$A$6:$T$115,12,FALSE)</f>
        <v>Zdeněk ČURDA</v>
      </c>
      <c r="G95" s="7" t="str">
        <f>VLOOKUP(A95,'[1]100m'!$A$6:$T$115,13,FALSE)</f>
        <v>Olomouc</v>
      </c>
      <c r="H95" s="8">
        <f>VLOOKUP(A95,'[1]100m'!$A$6:$T$115,14,FALSE)</f>
        <v>99.99</v>
      </c>
      <c r="I95" s="8">
        <f>VLOOKUP(A95,'[1]100m'!$A$6:$T$115,15,FALSE)</f>
        <v>99.99</v>
      </c>
      <c r="J95" s="8">
        <f>VLOOKUP(A95,'[1]100m'!$A$6:$T$115,16,FALSE)</f>
        <v>99.99</v>
      </c>
    </row>
    <row r="96" spans="1:10" hidden="1" x14ac:dyDescent="0.2">
      <c r="A96">
        <v>91</v>
      </c>
      <c r="B96" s="7">
        <f>VLOOKUP(A96,'[1]100m'!$A$6:$T$115,3,FALSE)</f>
        <v>110</v>
      </c>
      <c r="C96" s="7" t="str">
        <f>VLOOKUP(A96,'[1]100m'!$A$6:$T$115,5,FALSE)</f>
        <v/>
      </c>
      <c r="D96" s="7">
        <f>VLOOKUP(A96,'[1]100m'!$A$6:$T$115,7,FALSE)</f>
        <v>35</v>
      </c>
      <c r="E96" s="7">
        <f>VLOOKUP(A96,'[1]100m'!$A$6:$T$115,10,FALSE)</f>
        <v>40</v>
      </c>
      <c r="F96" s="7" t="str">
        <f>VLOOKUP(A96,'[1]100m'!$A$6:$T$115,12,FALSE)</f>
        <v>neobsazen</v>
      </c>
      <c r="G96" s="7" t="str">
        <f>VLOOKUP(A96,'[1]100m'!$A$6:$T$115,13,FALSE)</f>
        <v>Olomouc</v>
      </c>
      <c r="H96" s="8">
        <f>VLOOKUP(A96,'[1]100m'!$A$6:$T$115,14,FALSE)</f>
        <v>99.99</v>
      </c>
      <c r="I96" s="8">
        <f>VLOOKUP(A96,'[1]100m'!$A$6:$T$115,15,FALSE)</f>
        <v>99.99</v>
      </c>
      <c r="J96" s="8">
        <f>VLOOKUP(A96,'[1]100m'!$A$6:$T$115,16,FALSE)</f>
        <v>99.99</v>
      </c>
    </row>
    <row r="97" spans="1:10" hidden="1" x14ac:dyDescent="0.2">
      <c r="A97">
        <v>92</v>
      </c>
      <c r="B97" s="7">
        <f>VLOOKUP(A97,'[1]100m'!$A$6:$T$115,3,FALSE)</f>
        <v>110</v>
      </c>
      <c r="C97" s="7">
        <f>VLOOKUP(A97,'[1]100m'!$A$6:$T$115,5,FALSE)</f>
        <v>46</v>
      </c>
      <c r="D97" s="7" t="str">
        <f>VLOOKUP(A97,'[1]100m'!$A$6:$T$115,7,FALSE)</f>
        <v/>
      </c>
      <c r="E97" s="7">
        <f>VLOOKUP(A97,'[1]100m'!$A$6:$T$115,10,FALSE)</f>
        <v>41</v>
      </c>
      <c r="F97" s="7" t="str">
        <f>VLOOKUP(A97,'[1]100m'!$A$6:$T$115,12,FALSE)</f>
        <v>Jan GRYGAR</v>
      </c>
      <c r="G97" s="7" t="str">
        <f>VLOOKUP(A97,'[1]100m'!$A$6:$T$115,13,FALSE)</f>
        <v>Karviná</v>
      </c>
      <c r="H97" s="8">
        <f>VLOOKUP(A97,'[1]100m'!$A$6:$T$115,14,FALSE)</f>
        <v>99.99</v>
      </c>
      <c r="I97" s="8">
        <f>VLOOKUP(A97,'[1]100m'!$A$6:$T$115,15,FALSE)</f>
        <v>99.99</v>
      </c>
      <c r="J97" s="8">
        <f>VLOOKUP(A97,'[1]100m'!$A$6:$T$115,16,FALSE)</f>
        <v>99.99</v>
      </c>
    </row>
    <row r="98" spans="1:10" hidden="1" x14ac:dyDescent="0.2">
      <c r="A98">
        <v>93</v>
      </c>
      <c r="B98" s="7">
        <f>VLOOKUP(A98,'[1]100m'!$A$6:$T$115,3,FALSE)</f>
        <v>110</v>
      </c>
      <c r="C98" s="7">
        <f>VLOOKUP(A98,'[1]100m'!$A$6:$T$115,5,FALSE)</f>
        <v>46</v>
      </c>
      <c r="D98" s="7" t="str">
        <f>VLOOKUP(A98,'[1]100m'!$A$6:$T$115,7,FALSE)</f>
        <v/>
      </c>
      <c r="E98" s="7">
        <f>VLOOKUP(A98,'[1]100m'!$A$6:$T$115,10,FALSE)</f>
        <v>50</v>
      </c>
      <c r="F98" s="7" t="str">
        <f>VLOOKUP(A98,'[1]100m'!$A$6:$T$115,12,FALSE)</f>
        <v>David SIKORA</v>
      </c>
      <c r="G98" s="7" t="str">
        <f>VLOOKUP(A98,'[1]100m'!$A$6:$T$115,13,FALSE)</f>
        <v>Karviná</v>
      </c>
      <c r="H98" s="8">
        <f>VLOOKUP(A98,'[1]100m'!$A$6:$T$115,14,FALSE)</f>
        <v>99.99</v>
      </c>
      <c r="I98" s="8">
        <f>VLOOKUP(A98,'[1]100m'!$A$6:$T$115,15,FALSE)</f>
        <v>99.99</v>
      </c>
      <c r="J98" s="8">
        <f>VLOOKUP(A98,'[1]100m'!$A$6:$T$115,16,FALSE)</f>
        <v>99.99</v>
      </c>
    </row>
    <row r="99" spans="1:10" hidden="1" x14ac:dyDescent="0.2">
      <c r="A99">
        <v>94</v>
      </c>
      <c r="B99" s="7">
        <f>VLOOKUP(A99,'[1]100m'!$A$6:$T$115,3,FALSE)</f>
        <v>110</v>
      </c>
      <c r="C99" s="7" t="str">
        <f>VLOOKUP(A99,'[1]100m'!$A$6:$T$115,5,FALSE)</f>
        <v/>
      </c>
      <c r="D99" s="7">
        <f>VLOOKUP(A99,'[1]100m'!$A$6:$T$115,7,FALSE)</f>
        <v>35</v>
      </c>
      <c r="E99" s="7">
        <f>VLOOKUP(A99,'[1]100m'!$A$6:$T$115,10,FALSE)</f>
        <v>56</v>
      </c>
      <c r="F99" s="7" t="str">
        <f>VLOOKUP(A99,'[1]100m'!$A$6:$T$115,12,FALSE)</f>
        <v>Josef BUCHTA</v>
      </c>
      <c r="G99" s="7" t="str">
        <f>VLOOKUP(A99,'[1]100m'!$A$6:$T$115,13,FALSE)</f>
        <v>Přerov</v>
      </c>
      <c r="H99" s="8">
        <f>VLOOKUP(A99,'[1]100m'!$A$6:$T$115,14,FALSE)</f>
        <v>99.99</v>
      </c>
      <c r="I99" s="8">
        <f>VLOOKUP(A99,'[1]100m'!$A$6:$T$115,15,FALSE)</f>
        <v>99.99</v>
      </c>
      <c r="J99" s="8">
        <f>VLOOKUP(A99,'[1]100m'!$A$6:$T$115,16,FALSE)</f>
        <v>99.99</v>
      </c>
    </row>
    <row r="100" spans="1:10" hidden="1" x14ac:dyDescent="0.2">
      <c r="A100">
        <v>95</v>
      </c>
      <c r="B100" s="7">
        <f>VLOOKUP(A100,'[1]100m'!$A$6:$T$115,3,FALSE)</f>
        <v>110</v>
      </c>
      <c r="C100" s="7" t="str">
        <f>VLOOKUP(A100,'[1]100m'!$A$6:$T$115,5,FALSE)</f>
        <v/>
      </c>
      <c r="D100" s="7">
        <f>VLOOKUP(A100,'[1]100m'!$A$6:$T$115,7,FALSE)</f>
        <v>35</v>
      </c>
      <c r="E100" s="7">
        <f>VLOOKUP(A100,'[1]100m'!$A$6:$T$115,10,FALSE)</f>
        <v>58</v>
      </c>
      <c r="F100" s="7" t="str">
        <f>VLOOKUP(A100,'[1]100m'!$A$6:$T$115,12,FALSE)</f>
        <v>Petr MIRVALD</v>
      </c>
      <c r="G100" s="7" t="str">
        <f>VLOOKUP(A100,'[1]100m'!$A$6:$T$115,13,FALSE)</f>
        <v>Přerov</v>
      </c>
      <c r="H100" s="8">
        <f>VLOOKUP(A100,'[1]100m'!$A$6:$T$115,14,FALSE)</f>
        <v>99.99</v>
      </c>
      <c r="I100" s="8">
        <f>VLOOKUP(A100,'[1]100m'!$A$6:$T$115,15,FALSE)</f>
        <v>99.99</v>
      </c>
      <c r="J100" s="8">
        <f>VLOOKUP(A100,'[1]100m'!$A$6:$T$115,16,FALSE)</f>
        <v>99.99</v>
      </c>
    </row>
    <row r="101" spans="1:10" hidden="1" x14ac:dyDescent="0.2">
      <c r="A101">
        <v>96</v>
      </c>
      <c r="B101" s="7">
        <f>VLOOKUP(A101,'[1]100m'!$A$6:$T$115,3,FALSE)</f>
        <v>110</v>
      </c>
      <c r="C101" s="7" t="str">
        <f>VLOOKUP(A101,'[1]100m'!$A$6:$T$115,5,FALSE)</f>
        <v/>
      </c>
      <c r="D101" s="7">
        <f>VLOOKUP(A101,'[1]100m'!$A$6:$T$115,7,FALSE)</f>
        <v>35</v>
      </c>
      <c r="E101" s="7">
        <f>VLOOKUP(A101,'[1]100m'!$A$6:$T$115,10,FALSE)</f>
        <v>60</v>
      </c>
      <c r="F101" s="7" t="str">
        <f>VLOOKUP(A101,'[1]100m'!$A$6:$T$115,12,FALSE)</f>
        <v>František HANÁK</v>
      </c>
      <c r="G101" s="7" t="str">
        <f>VLOOKUP(A101,'[1]100m'!$A$6:$T$115,13,FALSE)</f>
        <v>Přerov</v>
      </c>
      <c r="H101" s="8">
        <f>VLOOKUP(A101,'[1]100m'!$A$6:$T$115,14,FALSE)</f>
        <v>99.99</v>
      </c>
      <c r="I101" s="8">
        <f>VLOOKUP(A101,'[1]100m'!$A$6:$T$115,15,FALSE)</f>
        <v>99.99</v>
      </c>
      <c r="J101" s="8">
        <f>VLOOKUP(A101,'[1]100m'!$A$6:$T$115,16,FALSE)</f>
        <v>99.99</v>
      </c>
    </row>
    <row r="102" spans="1:10" hidden="1" x14ac:dyDescent="0.2">
      <c r="A102">
        <v>97</v>
      </c>
      <c r="B102" s="7">
        <f>VLOOKUP(A102,'[1]100m'!$A$6:$T$115,3,FALSE)</f>
        <v>110</v>
      </c>
      <c r="C102" s="7">
        <f>VLOOKUP(A102,'[1]100m'!$A$6:$T$115,5,FALSE)</f>
        <v>46</v>
      </c>
      <c r="D102" s="7" t="str">
        <f>VLOOKUP(A102,'[1]100m'!$A$6:$T$115,7,FALSE)</f>
        <v/>
      </c>
      <c r="E102" s="7">
        <f>VLOOKUP(A102,'[1]100m'!$A$6:$T$115,10,FALSE)</f>
        <v>63</v>
      </c>
      <c r="F102" s="7" t="str">
        <f>VLOOKUP(A102,'[1]100m'!$A$6:$T$115,12,FALSE)</f>
        <v>David SEJKORA</v>
      </c>
      <c r="G102" s="7" t="str">
        <f>VLOOKUP(A102,'[1]100m'!$A$6:$T$115,13,FALSE)</f>
        <v>Frýdek-Místek</v>
      </c>
      <c r="H102" s="8">
        <f>VLOOKUP(A102,'[1]100m'!$A$6:$T$115,14,FALSE)</f>
        <v>99.99</v>
      </c>
      <c r="I102" s="8">
        <f>VLOOKUP(A102,'[1]100m'!$A$6:$T$115,15,FALSE)</f>
        <v>99.99</v>
      </c>
      <c r="J102" s="8">
        <f>VLOOKUP(A102,'[1]100m'!$A$6:$T$115,16,FALSE)</f>
        <v>99.99</v>
      </c>
    </row>
    <row r="103" spans="1:10" hidden="1" x14ac:dyDescent="0.2">
      <c r="A103">
        <v>98</v>
      </c>
      <c r="B103" s="7">
        <f>VLOOKUP(A103,'[1]100m'!$A$6:$T$115,3,FALSE)</f>
        <v>110</v>
      </c>
      <c r="C103" s="7">
        <f>VLOOKUP(A103,'[1]100m'!$A$6:$T$115,5,FALSE)</f>
        <v>46</v>
      </c>
      <c r="D103" s="7" t="str">
        <f>VLOOKUP(A103,'[1]100m'!$A$6:$T$115,7,FALSE)</f>
        <v/>
      </c>
      <c r="E103" s="7">
        <f>VLOOKUP(A103,'[1]100m'!$A$6:$T$115,10,FALSE)</f>
        <v>67</v>
      </c>
      <c r="F103" s="7" t="str">
        <f>VLOOKUP(A103,'[1]100m'!$A$6:$T$115,12,FALSE)</f>
        <v>Radek BOCEK</v>
      </c>
      <c r="G103" s="7" t="str">
        <f>VLOOKUP(A103,'[1]100m'!$A$6:$T$115,13,FALSE)</f>
        <v>Frýdek-Místek</v>
      </c>
      <c r="H103" s="8">
        <f>VLOOKUP(A103,'[1]100m'!$A$6:$T$115,14,FALSE)</f>
        <v>99.99</v>
      </c>
      <c r="I103" s="8">
        <f>VLOOKUP(A103,'[1]100m'!$A$6:$T$115,15,FALSE)</f>
        <v>99.99</v>
      </c>
      <c r="J103" s="8">
        <f>VLOOKUP(A103,'[1]100m'!$A$6:$T$115,16,FALSE)</f>
        <v>99.99</v>
      </c>
    </row>
    <row r="104" spans="1:10" hidden="1" x14ac:dyDescent="0.2">
      <c r="A104">
        <v>99</v>
      </c>
      <c r="B104" s="7">
        <f>VLOOKUP(A104,'[1]100m'!$A$6:$T$115,3,FALSE)</f>
        <v>110</v>
      </c>
      <c r="C104" s="7">
        <f>VLOOKUP(A104,'[1]100m'!$A$6:$T$115,5,FALSE)</f>
        <v>46</v>
      </c>
      <c r="D104" s="7" t="str">
        <f>VLOOKUP(A104,'[1]100m'!$A$6:$T$115,7,FALSE)</f>
        <v/>
      </c>
      <c r="E104" s="7">
        <f>VLOOKUP(A104,'[1]100m'!$A$6:$T$115,10,FALSE)</f>
        <v>70</v>
      </c>
      <c r="F104" s="7" t="str">
        <f>VLOOKUP(A104,'[1]100m'!$A$6:$T$115,12,FALSE)</f>
        <v>Jiří HRČEK</v>
      </c>
      <c r="G104" s="7" t="str">
        <f>VLOOKUP(A104,'[1]100m'!$A$6:$T$115,13,FALSE)</f>
        <v>Frýdek-Místek</v>
      </c>
      <c r="H104" s="8">
        <f>VLOOKUP(A104,'[1]100m'!$A$6:$T$115,14,FALSE)</f>
        <v>99.99</v>
      </c>
      <c r="I104" s="8">
        <f>VLOOKUP(A104,'[1]100m'!$A$6:$T$115,15,FALSE)</f>
        <v>99.99</v>
      </c>
      <c r="J104" s="8">
        <f>VLOOKUP(A104,'[1]100m'!$A$6:$T$115,16,FALSE)</f>
        <v>99.99</v>
      </c>
    </row>
    <row r="105" spans="1:10" hidden="1" x14ac:dyDescent="0.2">
      <c r="A105">
        <v>100</v>
      </c>
      <c r="B105" s="7">
        <f>VLOOKUP(A105,'[1]100m'!$A$6:$T$115,3,FALSE)</f>
        <v>110</v>
      </c>
      <c r="C105" s="7" t="str">
        <f>VLOOKUP(A105,'[1]100m'!$A$6:$T$115,5,FALSE)</f>
        <v/>
      </c>
      <c r="D105" s="7">
        <f>VLOOKUP(A105,'[1]100m'!$A$6:$T$115,7,FALSE)</f>
        <v>35</v>
      </c>
      <c r="E105" s="7">
        <f>VLOOKUP(A105,'[1]100m'!$A$6:$T$115,10,FALSE)</f>
        <v>71</v>
      </c>
      <c r="F105" s="7" t="str">
        <f>VLOOKUP(A105,'[1]100m'!$A$6:$T$115,12,FALSE)</f>
        <v>Robert JURÁK</v>
      </c>
      <c r="G105" s="7" t="str">
        <f>VLOOKUP(A105,'[1]100m'!$A$6:$T$115,13,FALSE)</f>
        <v>Prostějov</v>
      </c>
      <c r="H105" s="8">
        <f>VLOOKUP(A105,'[1]100m'!$A$6:$T$115,14,FALSE)</f>
        <v>99.99</v>
      </c>
      <c r="I105" s="8">
        <f>VLOOKUP(A105,'[1]100m'!$A$6:$T$115,15,FALSE)</f>
        <v>99.99</v>
      </c>
      <c r="J105" s="8">
        <f>VLOOKUP(A105,'[1]100m'!$A$6:$T$115,16,FALSE)</f>
        <v>99.99</v>
      </c>
    </row>
    <row r="106" spans="1:10" hidden="1" x14ac:dyDescent="0.2">
      <c r="A106">
        <v>101</v>
      </c>
      <c r="B106" s="7">
        <f>VLOOKUP(A106,'[1]100m'!$A$6:$T$115,3,FALSE)</f>
        <v>110</v>
      </c>
      <c r="C106" s="7" t="str">
        <f>VLOOKUP(A106,'[1]100m'!$A$6:$T$115,5,FALSE)</f>
        <v/>
      </c>
      <c r="D106" s="7">
        <f>VLOOKUP(A106,'[1]100m'!$A$6:$T$115,7,FALSE)</f>
        <v>35</v>
      </c>
      <c r="E106" s="7">
        <f>VLOOKUP(A106,'[1]100m'!$A$6:$T$115,10,FALSE)</f>
        <v>78</v>
      </c>
      <c r="F106" s="7" t="str">
        <f>VLOOKUP(A106,'[1]100m'!$A$6:$T$115,12,FALSE)</f>
        <v>Radim LUKÁŠ</v>
      </c>
      <c r="G106" s="7" t="str">
        <f>VLOOKUP(A106,'[1]100m'!$A$6:$T$115,13,FALSE)</f>
        <v>Prostějov</v>
      </c>
      <c r="H106" s="8">
        <f>VLOOKUP(A106,'[1]100m'!$A$6:$T$115,14,FALSE)</f>
        <v>99.99</v>
      </c>
      <c r="I106" s="8">
        <f>VLOOKUP(A106,'[1]100m'!$A$6:$T$115,15,FALSE)</f>
        <v>99.99</v>
      </c>
      <c r="J106" s="8">
        <f>VLOOKUP(A106,'[1]100m'!$A$6:$T$115,16,FALSE)</f>
        <v>99.99</v>
      </c>
    </row>
    <row r="107" spans="1:10" hidden="1" x14ac:dyDescent="0.2">
      <c r="A107">
        <v>102</v>
      </c>
      <c r="B107" s="7">
        <f>VLOOKUP(A107,'[1]100m'!$A$6:$T$115,3,FALSE)</f>
        <v>110</v>
      </c>
      <c r="C107" s="7">
        <f>VLOOKUP(A107,'[1]100m'!$A$6:$T$115,5,FALSE)</f>
        <v>46</v>
      </c>
      <c r="D107" s="7" t="str">
        <f>VLOOKUP(A107,'[1]100m'!$A$6:$T$115,7,FALSE)</f>
        <v/>
      </c>
      <c r="E107" s="7">
        <f>VLOOKUP(A107,'[1]100m'!$A$6:$T$115,10,FALSE)</f>
        <v>82</v>
      </c>
      <c r="F107" s="7" t="str">
        <f>VLOOKUP(A107,'[1]100m'!$A$6:$T$115,12,FALSE)</f>
        <v>neobsazen</v>
      </c>
      <c r="G107" s="7" t="str">
        <f>VLOOKUP(A107,'[1]100m'!$A$6:$T$115,13,FALSE)</f>
        <v>Bruntál</v>
      </c>
      <c r="H107" s="8">
        <f>VLOOKUP(A107,'[1]100m'!$A$6:$T$115,14,FALSE)</f>
        <v>99.99</v>
      </c>
      <c r="I107" s="8">
        <f>VLOOKUP(A107,'[1]100m'!$A$6:$T$115,15,FALSE)</f>
        <v>99.99</v>
      </c>
      <c r="J107" s="8">
        <f>VLOOKUP(A107,'[1]100m'!$A$6:$T$115,16,FALSE)</f>
        <v>99.99</v>
      </c>
    </row>
    <row r="108" spans="1:10" hidden="1" x14ac:dyDescent="0.2">
      <c r="A108">
        <v>103</v>
      </c>
      <c r="B108" s="7">
        <f>VLOOKUP(A108,'[1]100m'!$A$6:$T$115,3,FALSE)</f>
        <v>110</v>
      </c>
      <c r="C108" s="7">
        <f>VLOOKUP(A108,'[1]100m'!$A$6:$T$115,5,FALSE)</f>
        <v>46</v>
      </c>
      <c r="D108" s="7" t="str">
        <f>VLOOKUP(A108,'[1]100m'!$A$6:$T$115,7,FALSE)</f>
        <v/>
      </c>
      <c r="E108" s="7">
        <f>VLOOKUP(A108,'[1]100m'!$A$6:$T$115,10,FALSE)</f>
        <v>88</v>
      </c>
      <c r="F108" s="7" t="str">
        <f>VLOOKUP(A108,'[1]100m'!$A$6:$T$115,12,FALSE)</f>
        <v>Pavel VITÁSEK</v>
      </c>
      <c r="G108" s="7" t="str">
        <f>VLOOKUP(A108,'[1]100m'!$A$6:$T$115,13,FALSE)</f>
        <v>Bruntál</v>
      </c>
      <c r="H108" s="8">
        <f>VLOOKUP(A108,'[1]100m'!$A$6:$T$115,14,FALSE)</f>
        <v>99.99</v>
      </c>
      <c r="I108" s="8">
        <f>VLOOKUP(A108,'[1]100m'!$A$6:$T$115,15,FALSE)</f>
        <v>99.99</v>
      </c>
      <c r="J108" s="8">
        <f>VLOOKUP(A108,'[1]100m'!$A$6:$T$115,16,FALSE)</f>
        <v>99.99</v>
      </c>
    </row>
    <row r="109" spans="1:10" hidden="1" x14ac:dyDescent="0.2">
      <c r="A109">
        <v>104</v>
      </c>
      <c r="B109" s="7">
        <f>VLOOKUP(A109,'[1]100m'!$A$6:$T$115,3,FALSE)</f>
        <v>110</v>
      </c>
      <c r="C109" s="7" t="str">
        <f>VLOOKUP(A109,'[1]100m'!$A$6:$T$115,5,FALSE)</f>
        <v/>
      </c>
      <c r="D109" s="7">
        <f>VLOOKUP(A109,'[1]100m'!$A$6:$T$115,7,FALSE)</f>
        <v>35</v>
      </c>
      <c r="E109" s="7">
        <f>VLOOKUP(A109,'[1]100m'!$A$6:$T$115,10,FALSE)</f>
        <v>91</v>
      </c>
      <c r="F109" s="7" t="str">
        <f>VLOOKUP(A109,'[1]100m'!$A$6:$T$115,12,FALSE)</f>
        <v>Aleš JURČÁK</v>
      </c>
      <c r="G109" s="7" t="str">
        <f>VLOOKUP(A109,'[1]100m'!$A$6:$T$115,13,FALSE)</f>
        <v>Jeseník</v>
      </c>
      <c r="H109" s="8">
        <f>VLOOKUP(A109,'[1]100m'!$A$6:$T$115,14,FALSE)</f>
        <v>99.99</v>
      </c>
      <c r="I109" s="8">
        <f>VLOOKUP(A109,'[1]100m'!$A$6:$T$115,15,FALSE)</f>
        <v>99.99</v>
      </c>
      <c r="J109" s="8">
        <f>VLOOKUP(A109,'[1]100m'!$A$6:$T$115,16,FALSE)</f>
        <v>99.99</v>
      </c>
    </row>
    <row r="110" spans="1:10" hidden="1" x14ac:dyDescent="0.2">
      <c r="A110">
        <v>105</v>
      </c>
      <c r="B110" s="7">
        <f>VLOOKUP(A110,'[1]100m'!$A$6:$T$115,3,FALSE)</f>
        <v>110</v>
      </c>
      <c r="C110" s="7" t="str">
        <f>VLOOKUP(A110,'[1]100m'!$A$6:$T$115,5,FALSE)</f>
        <v/>
      </c>
      <c r="D110" s="7">
        <f>VLOOKUP(A110,'[1]100m'!$A$6:$T$115,7,FALSE)</f>
        <v>35</v>
      </c>
      <c r="E110" s="7">
        <f>VLOOKUP(A110,'[1]100m'!$A$6:$T$115,10,FALSE)</f>
        <v>98</v>
      </c>
      <c r="F110" s="7" t="str">
        <f>VLOOKUP(A110,'[1]100m'!$A$6:$T$115,12,FALSE)</f>
        <v>Martin TONHAUSER</v>
      </c>
      <c r="G110" s="7" t="str">
        <f>VLOOKUP(A110,'[1]100m'!$A$6:$T$115,13,FALSE)</f>
        <v>Jeseník</v>
      </c>
      <c r="H110" s="8">
        <f>VLOOKUP(A110,'[1]100m'!$A$6:$T$115,14,FALSE)</f>
        <v>99.99</v>
      </c>
      <c r="I110" s="8">
        <f>VLOOKUP(A110,'[1]100m'!$A$6:$T$115,15,FALSE)</f>
        <v>99.99</v>
      </c>
      <c r="J110" s="8">
        <f>VLOOKUP(A110,'[1]100m'!$A$6:$T$115,16,FALSE)</f>
        <v>99.99</v>
      </c>
    </row>
    <row r="111" spans="1:10" hidden="1" x14ac:dyDescent="0.2">
      <c r="A111">
        <v>106</v>
      </c>
      <c r="B111" s="7">
        <f>VLOOKUP(A111,'[1]100m'!$A$6:$T$115,3,FALSE)</f>
        <v>110</v>
      </c>
      <c r="C111" s="7" t="str">
        <f>VLOOKUP(A111,'[1]100m'!$A$6:$T$115,5,FALSE)</f>
        <v/>
      </c>
      <c r="D111" s="7">
        <f>VLOOKUP(A111,'[1]100m'!$A$6:$T$115,7,FALSE)</f>
        <v>35</v>
      </c>
      <c r="E111" s="7">
        <f>VLOOKUP(A111,'[1]100m'!$A$6:$T$115,10,FALSE)</f>
        <v>99</v>
      </c>
      <c r="F111" s="7" t="str">
        <f>VLOOKUP(A111,'[1]100m'!$A$6:$T$115,12,FALSE)</f>
        <v>Tomáš WADEL</v>
      </c>
      <c r="G111" s="7" t="str">
        <f>VLOOKUP(A111,'[1]100m'!$A$6:$T$115,13,FALSE)</f>
        <v>Jeseník</v>
      </c>
      <c r="H111" s="8">
        <f>VLOOKUP(A111,'[1]100m'!$A$6:$T$115,14,FALSE)</f>
        <v>99.99</v>
      </c>
      <c r="I111" s="8">
        <f>VLOOKUP(A111,'[1]100m'!$A$6:$T$115,15,FALSE)</f>
        <v>99.99</v>
      </c>
      <c r="J111" s="8">
        <f>VLOOKUP(A111,'[1]100m'!$A$6:$T$115,16,FALSE)</f>
        <v>99.99</v>
      </c>
    </row>
    <row r="112" spans="1:10" hidden="1" x14ac:dyDescent="0.2">
      <c r="A112">
        <v>107</v>
      </c>
      <c r="B112" s="7">
        <f>VLOOKUP(A112,'[1]100m'!$A$6:$T$115,3,FALSE)</f>
        <v>110</v>
      </c>
      <c r="C112" s="7" t="str">
        <f>VLOOKUP(A112,'[1]100m'!$A$6:$T$115,5,FALSE)</f>
        <v/>
      </c>
      <c r="D112" s="7">
        <f>VLOOKUP(A112,'[1]100m'!$A$6:$T$115,7,FALSE)</f>
        <v>35</v>
      </c>
      <c r="E112" s="7">
        <f>VLOOKUP(A112,'[1]100m'!$A$6:$T$115,10,FALSE)</f>
        <v>100</v>
      </c>
      <c r="F112" s="7" t="str">
        <f>VLOOKUP(A112,'[1]100m'!$A$6:$T$115,12,FALSE)</f>
        <v xml:space="preserve">neobsazen </v>
      </c>
      <c r="G112" s="7" t="str">
        <f>VLOOKUP(A112,'[1]100m'!$A$6:$T$115,13,FALSE)</f>
        <v>Jeseník</v>
      </c>
      <c r="H112" s="8">
        <f>VLOOKUP(A112,'[1]100m'!$A$6:$T$115,14,FALSE)</f>
        <v>99.99</v>
      </c>
      <c r="I112" s="8">
        <f>VLOOKUP(A112,'[1]100m'!$A$6:$T$115,15,FALSE)</f>
        <v>99.99</v>
      </c>
      <c r="J112" s="8">
        <f>VLOOKUP(A112,'[1]100m'!$A$6:$T$115,16,FALSE)</f>
        <v>99.99</v>
      </c>
    </row>
    <row r="113" spans="1:10" hidden="1" x14ac:dyDescent="0.2">
      <c r="A113">
        <v>108</v>
      </c>
      <c r="B113" s="7">
        <f>VLOOKUP(A113,'[1]100m'!$A$6:$T$115,3,FALSE)</f>
        <v>110</v>
      </c>
      <c r="C113" s="7">
        <f>VLOOKUP(A113,'[1]100m'!$A$6:$T$115,5,FALSE)</f>
        <v>46</v>
      </c>
      <c r="D113" s="7" t="str">
        <f>VLOOKUP(A113,'[1]100m'!$A$6:$T$115,7,FALSE)</f>
        <v/>
      </c>
      <c r="E113" s="7">
        <f>VLOOKUP(A113,'[1]100m'!$A$6:$T$115,10,FALSE)</f>
        <v>103</v>
      </c>
      <c r="F113" s="7" t="str">
        <f>VLOOKUP(A113,'[1]100m'!$A$6:$T$115,12,FALSE)</f>
        <v>Josef DORČÁK</v>
      </c>
      <c r="G113" s="7" t="str">
        <f>VLOOKUP(A113,'[1]100m'!$A$6:$T$115,13,FALSE)</f>
        <v>Nový Jičín</v>
      </c>
      <c r="H113" s="8">
        <f>VLOOKUP(A113,'[1]100m'!$A$6:$T$115,14,FALSE)</f>
        <v>99.99</v>
      </c>
      <c r="I113" s="8">
        <f>VLOOKUP(A113,'[1]100m'!$A$6:$T$115,15,FALSE)</f>
        <v>99.99</v>
      </c>
      <c r="J113" s="8">
        <f>VLOOKUP(A113,'[1]100m'!$A$6:$T$115,16,FALSE)</f>
        <v>99.99</v>
      </c>
    </row>
    <row r="114" spans="1:10" hidden="1" x14ac:dyDescent="0.2">
      <c r="A114">
        <v>109</v>
      </c>
      <c r="B114" s="7">
        <f>VLOOKUP(A114,'[1]100m'!$A$6:$T$115,3,FALSE)</f>
        <v>110</v>
      </c>
      <c r="C114" s="7">
        <f>VLOOKUP(A114,'[1]100m'!$A$6:$T$115,5,FALSE)</f>
        <v>46</v>
      </c>
      <c r="D114" s="7" t="str">
        <f>VLOOKUP(A114,'[1]100m'!$A$6:$T$115,7,FALSE)</f>
        <v/>
      </c>
      <c r="E114" s="7">
        <f>VLOOKUP(A114,'[1]100m'!$A$6:$T$115,10,FALSE)</f>
        <v>107</v>
      </c>
      <c r="F114" s="7" t="str">
        <f>VLOOKUP(A114,'[1]100m'!$A$6:$T$115,12,FALSE)</f>
        <v>Tomáš VYKYDAL</v>
      </c>
      <c r="G114" s="7" t="str">
        <f>VLOOKUP(A114,'[1]100m'!$A$6:$T$115,13,FALSE)</f>
        <v>Nový Jičín</v>
      </c>
      <c r="H114" s="8">
        <f>VLOOKUP(A114,'[1]100m'!$A$6:$T$115,14,FALSE)</f>
        <v>99.99</v>
      </c>
      <c r="I114" s="8">
        <f>VLOOKUP(A114,'[1]100m'!$A$6:$T$115,15,FALSE)</f>
        <v>99.99</v>
      </c>
      <c r="J114" s="8">
        <f>VLOOKUP(A114,'[1]100m'!$A$6:$T$115,16,FALSE)</f>
        <v>99.99</v>
      </c>
    </row>
    <row r="115" spans="1:10" hidden="1" x14ac:dyDescent="0.2">
      <c r="A115">
        <v>110</v>
      </c>
      <c r="B115" s="7">
        <f>VLOOKUP(A115,'[1]100m'!$A$6:$T$115,3,FALSE)</f>
        <v>110</v>
      </c>
      <c r="C115" s="7">
        <f>VLOOKUP(A115,'[1]100m'!$A$6:$T$115,5,FALSE)</f>
        <v>46</v>
      </c>
      <c r="D115" s="7" t="str">
        <f>VLOOKUP(A115,'[1]100m'!$A$6:$T$115,7,FALSE)</f>
        <v/>
      </c>
      <c r="E115" s="7">
        <f>VLOOKUP(A115,'[1]100m'!$A$6:$T$115,10,FALSE)</f>
        <v>108</v>
      </c>
      <c r="F115" s="7" t="str">
        <f>VLOOKUP(A115,'[1]100m'!$A$6:$T$115,12,FALSE)</f>
        <v>Petr FIURÁŠEK</v>
      </c>
      <c r="G115" s="7" t="str">
        <f>VLOOKUP(A115,'[1]100m'!$A$6:$T$115,13,FALSE)</f>
        <v>Nový Jičín</v>
      </c>
      <c r="H115" s="8">
        <f>VLOOKUP(A115,'[1]100m'!$A$6:$T$115,14,FALSE)</f>
        <v>99.99</v>
      </c>
      <c r="I115" s="8">
        <f>VLOOKUP(A115,'[1]100m'!$A$6:$T$115,15,FALSE)</f>
        <v>99.99</v>
      </c>
      <c r="J115" s="8">
        <f>VLOOKUP(A115,'[1]100m'!$A$6:$T$115,16,FALSE)</f>
        <v>99.99</v>
      </c>
    </row>
    <row r="116" spans="1:10" x14ac:dyDescent="0.2">
      <c r="H116" s="9"/>
      <c r="I116" s="9"/>
      <c r="J116" s="9"/>
    </row>
    <row r="117" spans="1:10" x14ac:dyDescent="0.2">
      <c r="H117" s="9"/>
      <c r="I117" s="9"/>
      <c r="J117" s="9"/>
    </row>
    <row r="118" spans="1:10" x14ac:dyDescent="0.2">
      <c r="H118" s="9"/>
      <c r="I118" s="9"/>
      <c r="J118" s="9"/>
    </row>
    <row r="119" spans="1:10" x14ac:dyDescent="0.2">
      <c r="H119" s="9"/>
      <c r="I119" s="9"/>
      <c r="J119" s="9"/>
    </row>
    <row r="120" spans="1:10" x14ac:dyDescent="0.2">
      <c r="H120" s="9"/>
      <c r="I120" s="9"/>
      <c r="J120" s="9"/>
    </row>
    <row r="121" spans="1:10" x14ac:dyDescent="0.2">
      <c r="H121" s="9"/>
      <c r="I121" s="9"/>
      <c r="J121" s="9"/>
    </row>
    <row r="122" spans="1:10" x14ac:dyDescent="0.2">
      <c r="H122" s="9"/>
      <c r="I122" s="9"/>
      <c r="J122" s="9"/>
    </row>
    <row r="123" spans="1:10" x14ac:dyDescent="0.2">
      <c r="H123" s="9"/>
      <c r="I123" s="9"/>
      <c r="J123" s="9"/>
    </row>
    <row r="124" spans="1:10" x14ac:dyDescent="0.2">
      <c r="H124" s="9"/>
      <c r="I124" s="9"/>
      <c r="J124" s="9"/>
    </row>
    <row r="125" spans="1:10" x14ac:dyDescent="0.2">
      <c r="H125" s="9"/>
      <c r="I125" s="9"/>
      <c r="J125" s="9"/>
    </row>
    <row r="126" spans="1:10" x14ac:dyDescent="0.2">
      <c r="H126" s="9"/>
      <c r="I126" s="9"/>
      <c r="J126" s="9"/>
    </row>
    <row r="127" spans="1:10" x14ac:dyDescent="0.2">
      <c r="H127" s="9"/>
      <c r="I127" s="9"/>
      <c r="J127" s="9"/>
    </row>
    <row r="128" spans="1:10" x14ac:dyDescent="0.2">
      <c r="H128" s="9"/>
      <c r="I128" s="9"/>
      <c r="J128" s="9"/>
    </row>
    <row r="129" spans="8:10" x14ac:dyDescent="0.2">
      <c r="H129" s="9"/>
      <c r="I129" s="9"/>
      <c r="J129" s="9"/>
    </row>
    <row r="130" spans="8:10" x14ac:dyDescent="0.2">
      <c r="H130" s="9"/>
      <c r="I130" s="9"/>
      <c r="J130" s="9"/>
    </row>
    <row r="131" spans="8:10" x14ac:dyDescent="0.2">
      <c r="H131" s="9"/>
      <c r="I131" s="9"/>
      <c r="J131" s="9"/>
    </row>
    <row r="132" spans="8:10" x14ac:dyDescent="0.2">
      <c r="H132" s="9"/>
      <c r="I132" s="9"/>
      <c r="J132" s="9"/>
    </row>
    <row r="133" spans="8:10" x14ac:dyDescent="0.2">
      <c r="H133" s="9"/>
      <c r="I133" s="9"/>
      <c r="J133" s="9"/>
    </row>
    <row r="134" spans="8:10" x14ac:dyDescent="0.2">
      <c r="H134" s="9"/>
      <c r="I134" s="9"/>
      <c r="J134" s="9"/>
    </row>
    <row r="135" spans="8:10" x14ac:dyDescent="0.2">
      <c r="H135" s="9"/>
      <c r="I135" s="9"/>
      <c r="J135" s="9"/>
    </row>
    <row r="136" spans="8:10" x14ac:dyDescent="0.2">
      <c r="H136" s="9"/>
      <c r="I136" s="9"/>
      <c r="J136" s="9"/>
    </row>
    <row r="137" spans="8:10" x14ac:dyDescent="0.2">
      <c r="H137" s="9"/>
      <c r="I137" s="9"/>
      <c r="J137" s="9"/>
    </row>
    <row r="138" spans="8:10" x14ac:dyDescent="0.2">
      <c r="H138" s="9"/>
      <c r="I138" s="9"/>
      <c r="J138" s="9"/>
    </row>
    <row r="139" spans="8:10" x14ac:dyDescent="0.2">
      <c r="H139" s="9"/>
      <c r="I139" s="9"/>
      <c r="J139" s="9"/>
    </row>
    <row r="140" spans="8:10" x14ac:dyDescent="0.2">
      <c r="H140" s="9"/>
      <c r="I140" s="9"/>
      <c r="J140" s="9"/>
    </row>
    <row r="141" spans="8:10" x14ac:dyDescent="0.2">
      <c r="H141" s="9"/>
      <c r="I141" s="9"/>
      <c r="J141" s="9"/>
    </row>
    <row r="142" spans="8:10" x14ac:dyDescent="0.2">
      <c r="H142" s="9"/>
      <c r="I142" s="9"/>
      <c r="J142" s="9"/>
    </row>
    <row r="143" spans="8:10" x14ac:dyDescent="0.2">
      <c r="H143" s="9"/>
      <c r="I143" s="9"/>
      <c r="J143" s="9"/>
    </row>
    <row r="144" spans="8:10" x14ac:dyDescent="0.2">
      <c r="H144" s="9"/>
      <c r="I144" s="9"/>
      <c r="J144" s="9"/>
    </row>
    <row r="145" spans="8:10" x14ac:dyDescent="0.2">
      <c r="H145" s="9"/>
      <c r="I145" s="9"/>
      <c r="J145" s="9"/>
    </row>
    <row r="146" spans="8:10" x14ac:dyDescent="0.2">
      <c r="H146" s="9"/>
      <c r="I146" s="9"/>
      <c r="J146" s="9"/>
    </row>
    <row r="147" spans="8:10" x14ac:dyDescent="0.2">
      <c r="H147" s="9"/>
      <c r="I147" s="9"/>
      <c r="J147" s="9"/>
    </row>
    <row r="148" spans="8:10" x14ac:dyDescent="0.2">
      <c r="H148" s="9"/>
      <c r="I148" s="9"/>
      <c r="J148" s="9"/>
    </row>
    <row r="149" spans="8:10" x14ac:dyDescent="0.2">
      <c r="H149" s="9"/>
      <c r="I149" s="9"/>
      <c r="J149" s="9"/>
    </row>
    <row r="150" spans="8:10" x14ac:dyDescent="0.2">
      <c r="H150" s="9"/>
      <c r="I150" s="9"/>
      <c r="J150" s="9"/>
    </row>
    <row r="151" spans="8:10" x14ac:dyDescent="0.2">
      <c r="H151" s="9"/>
      <c r="I151" s="9"/>
      <c r="J151" s="9"/>
    </row>
    <row r="152" spans="8:10" x14ac:dyDescent="0.2">
      <c r="H152" s="9"/>
      <c r="I152" s="9"/>
      <c r="J152" s="9"/>
    </row>
    <row r="153" spans="8:10" x14ac:dyDescent="0.2">
      <c r="H153" s="9"/>
      <c r="I153" s="9"/>
      <c r="J153" s="9"/>
    </row>
    <row r="154" spans="8:10" x14ac:dyDescent="0.2">
      <c r="H154" s="9"/>
      <c r="I154" s="9"/>
      <c r="J154" s="9"/>
    </row>
    <row r="155" spans="8:10" x14ac:dyDescent="0.2">
      <c r="H155" s="9"/>
      <c r="I155" s="9"/>
      <c r="J155" s="9"/>
    </row>
    <row r="156" spans="8:10" x14ac:dyDescent="0.2">
      <c r="H156" s="9"/>
      <c r="I156" s="9"/>
      <c r="J156" s="9"/>
    </row>
    <row r="157" spans="8:10" x14ac:dyDescent="0.2">
      <c r="H157" s="9"/>
      <c r="I157" s="9"/>
      <c r="J157" s="9"/>
    </row>
    <row r="158" spans="8:10" x14ac:dyDescent="0.2">
      <c r="H158" s="9"/>
      <c r="I158" s="9"/>
      <c r="J158" s="9"/>
    </row>
    <row r="159" spans="8:10" x14ac:dyDescent="0.2">
      <c r="H159" s="9"/>
      <c r="I159" s="9"/>
      <c r="J159" s="9"/>
    </row>
    <row r="160" spans="8:10" x14ac:dyDescent="0.2">
      <c r="H160" s="9"/>
      <c r="I160" s="9"/>
      <c r="J160" s="9"/>
    </row>
    <row r="161" spans="8:10" x14ac:dyDescent="0.2">
      <c r="H161" s="9"/>
      <c r="I161" s="9"/>
      <c r="J161" s="9"/>
    </row>
    <row r="162" spans="8:10" x14ac:dyDescent="0.2">
      <c r="H162" s="9"/>
      <c r="I162" s="9"/>
      <c r="J162" s="9"/>
    </row>
    <row r="163" spans="8:10" x14ac:dyDescent="0.2">
      <c r="H163" s="9"/>
      <c r="I163" s="9"/>
      <c r="J163" s="9"/>
    </row>
    <row r="164" spans="8:10" x14ac:dyDescent="0.2">
      <c r="H164" s="9"/>
      <c r="I164" s="9"/>
      <c r="J164" s="9"/>
    </row>
    <row r="165" spans="8:10" x14ac:dyDescent="0.2">
      <c r="H165" s="9"/>
      <c r="I165" s="9"/>
      <c r="J165" s="9"/>
    </row>
    <row r="166" spans="8:10" x14ac:dyDescent="0.2">
      <c r="H166" s="9"/>
      <c r="I166" s="9"/>
      <c r="J166" s="9"/>
    </row>
    <row r="167" spans="8:10" x14ac:dyDescent="0.2">
      <c r="H167" s="9"/>
      <c r="I167" s="9"/>
      <c r="J167" s="9"/>
    </row>
    <row r="168" spans="8:10" x14ac:dyDescent="0.2">
      <c r="H168" s="9"/>
      <c r="I168" s="9"/>
      <c r="J168" s="9"/>
    </row>
    <row r="169" spans="8:10" x14ac:dyDescent="0.2">
      <c r="H169" s="9"/>
      <c r="I169" s="9"/>
      <c r="J169" s="9"/>
    </row>
    <row r="170" spans="8:10" x14ac:dyDescent="0.2">
      <c r="H170" s="9"/>
      <c r="I170" s="9"/>
      <c r="J170" s="9"/>
    </row>
    <row r="171" spans="8:10" x14ac:dyDescent="0.2">
      <c r="H171" s="9"/>
      <c r="I171" s="9"/>
      <c r="J171" s="9"/>
    </row>
    <row r="172" spans="8:10" x14ac:dyDescent="0.2">
      <c r="H172" s="9"/>
      <c r="I172" s="9"/>
      <c r="J172" s="9"/>
    </row>
    <row r="173" spans="8:10" x14ac:dyDescent="0.2">
      <c r="H173" s="9"/>
      <c r="I173" s="9"/>
      <c r="J173" s="9"/>
    </row>
    <row r="174" spans="8:10" x14ac:dyDescent="0.2">
      <c r="H174" s="9"/>
      <c r="I174" s="9"/>
      <c r="J174" s="9"/>
    </row>
    <row r="175" spans="8:10" x14ac:dyDescent="0.2">
      <c r="H175" s="9"/>
      <c r="I175" s="9"/>
      <c r="J175" s="9"/>
    </row>
    <row r="176" spans="8:10" x14ac:dyDescent="0.2">
      <c r="H176" s="9"/>
      <c r="I176" s="9"/>
      <c r="J176" s="9"/>
    </row>
    <row r="177" spans="8:10" x14ac:dyDescent="0.2">
      <c r="H177" s="9"/>
      <c r="I177" s="9"/>
      <c r="J177" s="9"/>
    </row>
    <row r="178" spans="8:10" x14ac:dyDescent="0.2">
      <c r="H178" s="9"/>
      <c r="I178" s="9"/>
      <c r="J178" s="9"/>
    </row>
    <row r="179" spans="8:10" x14ac:dyDescent="0.2">
      <c r="H179" s="9"/>
      <c r="I179" s="9"/>
      <c r="J179" s="9"/>
    </row>
    <row r="180" spans="8:10" x14ac:dyDescent="0.2">
      <c r="H180" s="9"/>
      <c r="I180" s="9"/>
      <c r="J180" s="9"/>
    </row>
    <row r="181" spans="8:10" x14ac:dyDescent="0.2">
      <c r="H181" s="9"/>
      <c r="I181" s="9"/>
      <c r="J181" s="9"/>
    </row>
    <row r="182" spans="8:10" x14ac:dyDescent="0.2">
      <c r="H182" s="9"/>
      <c r="I182" s="9"/>
      <c r="J182" s="9"/>
    </row>
    <row r="183" spans="8:10" x14ac:dyDescent="0.2">
      <c r="H183" s="9"/>
      <c r="I183" s="9"/>
      <c r="J183" s="9"/>
    </row>
    <row r="184" spans="8:10" x14ac:dyDescent="0.2">
      <c r="H184" s="9"/>
      <c r="I184" s="9"/>
      <c r="J184" s="9"/>
    </row>
    <row r="185" spans="8:10" x14ac:dyDescent="0.2">
      <c r="H185" s="9"/>
      <c r="I185" s="9"/>
      <c r="J185" s="9"/>
    </row>
    <row r="186" spans="8:10" x14ac:dyDescent="0.2">
      <c r="H186" s="9"/>
      <c r="I186" s="9"/>
      <c r="J186" s="9"/>
    </row>
    <row r="187" spans="8:10" x14ac:dyDescent="0.2">
      <c r="H187" s="9"/>
      <c r="I187" s="9"/>
      <c r="J187" s="9"/>
    </row>
    <row r="188" spans="8:10" x14ac:dyDescent="0.2">
      <c r="H188" s="9"/>
      <c r="I188" s="9"/>
      <c r="J188" s="9"/>
    </row>
    <row r="189" spans="8:10" x14ac:dyDescent="0.2">
      <c r="H189" s="9"/>
      <c r="I189" s="9"/>
      <c r="J189" s="9"/>
    </row>
    <row r="190" spans="8:10" x14ac:dyDescent="0.2">
      <c r="H190" s="9"/>
      <c r="I190" s="9"/>
      <c r="J190" s="9"/>
    </row>
    <row r="191" spans="8:10" x14ac:dyDescent="0.2">
      <c r="H191" s="9"/>
      <c r="I191" s="9"/>
      <c r="J191" s="9"/>
    </row>
    <row r="192" spans="8:10" x14ac:dyDescent="0.2">
      <c r="H192" s="9"/>
      <c r="I192" s="9"/>
      <c r="J192" s="9"/>
    </row>
    <row r="193" spans="8:10" x14ac:dyDescent="0.2">
      <c r="H193" s="9"/>
      <c r="I193" s="9"/>
      <c r="J193" s="9"/>
    </row>
    <row r="194" spans="8:10" x14ac:dyDescent="0.2">
      <c r="H194" s="9"/>
      <c r="I194" s="9"/>
      <c r="J194" s="9"/>
    </row>
    <row r="195" spans="8:10" x14ac:dyDescent="0.2">
      <c r="H195" s="9"/>
      <c r="I195" s="9"/>
      <c r="J195" s="9"/>
    </row>
    <row r="196" spans="8:10" x14ac:dyDescent="0.2">
      <c r="H196" s="9"/>
      <c r="I196" s="9"/>
      <c r="J196" s="9"/>
    </row>
    <row r="197" spans="8:10" x14ac:dyDescent="0.2">
      <c r="H197" s="9"/>
      <c r="I197" s="9"/>
      <c r="J197" s="9"/>
    </row>
  </sheetData>
  <autoFilter ref="B5:J115"/>
  <conditionalFormatting sqref="H6:J115">
    <cfRule type="cellIs" dxfId="17" priority="1" stopIfTrue="1" operator="equal">
      <formula>99.99</formula>
    </cfRule>
    <cfRule type="cellIs" dxfId="16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88" fitToHeight="0" orientation="portrait" horizontalDpi="1200" verticalDpi="1200" r:id="rId1"/>
  <headerFooter alignWithMargins="0">
    <oddFooter>&amp;C&amp;P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85"/>
  <sheetViews>
    <sheetView topLeftCell="B64" zoomScale="115" zoomScaleNormal="115" workbookViewId="0">
      <selection activeCell="G13" sqref="G13"/>
    </sheetView>
  </sheetViews>
  <sheetFormatPr defaultRowHeight="12.75" x14ac:dyDescent="0.2"/>
  <cols>
    <col min="1" max="1" width="4.5703125" style="10" hidden="1" customWidth="1"/>
    <col min="2" max="2" width="9.85546875" style="10" customWidth="1"/>
    <col min="3" max="3" width="5.140625" style="10" bestFit="1" customWidth="1"/>
    <col min="4" max="4" width="4.85546875" style="10" bestFit="1" customWidth="1"/>
    <col min="5" max="5" width="4.5703125" style="10" bestFit="1" customWidth="1"/>
    <col min="6" max="6" width="21" style="10" bestFit="1" customWidth="1"/>
    <col min="7" max="7" width="27.5703125" style="10" customWidth="1"/>
    <col min="8" max="16384" width="9.140625" style="10"/>
  </cols>
  <sheetData>
    <row r="1" spans="1:10" ht="15.75" x14ac:dyDescent="0.25">
      <c r="E1" s="15"/>
      <c r="G1" s="19" t="s">
        <v>17</v>
      </c>
      <c r="H1" s="15"/>
      <c r="I1" s="15"/>
    </row>
    <row r="2" spans="1:10" x14ac:dyDescent="0.2">
      <c r="E2" s="15"/>
      <c r="G2" s="18" t="s">
        <v>1</v>
      </c>
      <c r="H2" s="15"/>
      <c r="I2" s="15"/>
    </row>
    <row r="3" spans="1:10" x14ac:dyDescent="0.2">
      <c r="E3" s="15"/>
      <c r="G3" s="17" t="s">
        <v>2</v>
      </c>
      <c r="H3" s="15"/>
      <c r="I3" s="15"/>
    </row>
    <row r="4" spans="1:10" x14ac:dyDescent="0.2">
      <c r="E4" s="15"/>
      <c r="G4" s="16" t="s">
        <v>16</v>
      </c>
      <c r="H4" s="15"/>
      <c r="I4" s="15"/>
    </row>
    <row r="5" spans="1:10" x14ac:dyDescent="0.2">
      <c r="A5" s="10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4" t="s">
        <v>15</v>
      </c>
      <c r="I5" s="14" t="s">
        <v>14</v>
      </c>
      <c r="J5" s="13" t="s">
        <v>13</v>
      </c>
    </row>
    <row r="6" spans="1:10" x14ac:dyDescent="0.2">
      <c r="A6" s="10">
        <v>1</v>
      </c>
      <c r="B6" s="12">
        <f>VLOOKUP(A6,'[2]100m'!$A$6:$T$85,3,FALSE)</f>
        <v>1</v>
      </c>
      <c r="C6" s="12">
        <f>VLOOKUP(A6,'[2]100m'!$A$6:$T$85,5,FALSE)</f>
        <v>1</v>
      </c>
      <c r="D6" s="12" t="str">
        <f>VLOOKUP(A6,'[2]100m'!$A$6:$T$85,7,FALSE)</f>
        <v/>
      </c>
      <c r="E6" s="12">
        <f>VLOOKUP(A6,'[2]100m'!$A$6:$T$85,10,FALSE)</f>
        <v>32</v>
      </c>
      <c r="F6" s="12" t="str">
        <f>VLOOKUP(A6,'[2]100m'!$A$6:$T$85,12,FALSE)</f>
        <v>Richard SVAČINA</v>
      </c>
      <c r="G6" s="12" t="str">
        <f>VLOOKUP(A6,'[2]100m'!$A$6:$T$85,13,FALSE)</f>
        <v>Michálkovice</v>
      </c>
      <c r="H6" s="11">
        <f>VLOOKUP(A6,'[2]100m'!$A$6:$T$85,14,FALSE)</f>
        <v>16.23</v>
      </c>
      <c r="I6" s="11">
        <f>VLOOKUP(A6,'[2]100m'!$A$6:$T$85,15,FALSE)</f>
        <v>99.99</v>
      </c>
      <c r="J6" s="11">
        <f>VLOOKUP(A6,'[2]100m'!$A$6:$T$85,16,FALSE)</f>
        <v>16.23</v>
      </c>
    </row>
    <row r="7" spans="1:10" x14ac:dyDescent="0.2">
      <c r="A7" s="10">
        <v>2</v>
      </c>
      <c r="B7" s="12">
        <f>VLOOKUP(A7,'[2]100m'!$A$6:$T$85,3,FALSE)</f>
        <v>2</v>
      </c>
      <c r="C7" s="12">
        <f>VLOOKUP(A7,'[2]100m'!$A$6:$T$85,5,FALSE)</f>
        <v>2</v>
      </c>
      <c r="D7" s="12" t="str">
        <f>VLOOKUP(A7,'[2]100m'!$A$6:$T$85,7,FALSE)</f>
        <v/>
      </c>
      <c r="E7" s="12">
        <f>VLOOKUP(A7,'[2]100m'!$A$6:$T$85,10,FALSE)</f>
        <v>77</v>
      </c>
      <c r="F7" s="12" t="str">
        <f>VLOOKUP(A7,'[2]100m'!$A$6:$T$85,12,FALSE)</f>
        <v>Lukáš TABACH</v>
      </c>
      <c r="G7" s="12" t="str">
        <f>VLOOKUP(A7,'[2]100m'!$A$6:$T$85,13,FALSE)</f>
        <v>Kozlovice</v>
      </c>
      <c r="H7" s="11">
        <f>VLOOKUP(A7,'[2]100m'!$A$6:$T$85,14,FALSE)</f>
        <v>17.260000000000002</v>
      </c>
      <c r="I7" s="11">
        <f>VLOOKUP(A7,'[2]100m'!$A$6:$T$85,15,FALSE)</f>
        <v>16.579999999999998</v>
      </c>
      <c r="J7" s="11">
        <f>VLOOKUP(A7,'[2]100m'!$A$6:$T$85,16,FALSE)</f>
        <v>16.579999999999998</v>
      </c>
    </row>
    <row r="8" spans="1:10" x14ac:dyDescent="0.2">
      <c r="A8" s="10">
        <v>3</v>
      </c>
      <c r="B8" s="12">
        <f>VLOOKUP(A8,'[2]100m'!$A$6:$T$85,3,FALSE)</f>
        <v>3</v>
      </c>
      <c r="C8" s="12" t="str">
        <f>VLOOKUP(A8,'[2]100m'!$A$6:$T$85,5,FALSE)</f>
        <v/>
      </c>
      <c r="D8" s="12">
        <f>VLOOKUP(A8,'[2]100m'!$A$6:$T$85,7,FALSE)</f>
        <v>1</v>
      </c>
      <c r="E8" s="12">
        <f>VLOOKUP(A8,'[2]100m'!$A$6:$T$85,10,FALSE)</f>
        <v>66</v>
      </c>
      <c r="F8" s="12" t="str">
        <f>VLOOKUP(A8,'[2]100m'!$A$6:$T$85,12,FALSE)</f>
        <v>Jan BISKUP</v>
      </c>
      <c r="G8" s="12" t="str">
        <f>VLOOKUP(A8,'[2]100m'!$A$6:$T$85,13,FALSE)</f>
        <v>Milotice nad Bečvou</v>
      </c>
      <c r="H8" s="11">
        <f>VLOOKUP(A8,'[2]100m'!$A$6:$T$85,14,FALSE)</f>
        <v>17.55</v>
      </c>
      <c r="I8" s="11">
        <f>VLOOKUP(A8,'[2]100m'!$A$6:$T$85,15,FALSE)</f>
        <v>17.079999999999998</v>
      </c>
      <c r="J8" s="11">
        <f>VLOOKUP(A8,'[2]100m'!$A$6:$T$85,16,FALSE)</f>
        <v>17.079999999999998</v>
      </c>
    </row>
    <row r="9" spans="1:10" x14ac:dyDescent="0.2">
      <c r="A9" s="10">
        <v>4</v>
      </c>
      <c r="B9" s="12">
        <f>VLOOKUP(A9,'[2]100m'!$A$6:$T$85,3,FALSE)</f>
        <v>4</v>
      </c>
      <c r="C9" s="12">
        <f>VLOOKUP(A9,'[2]100m'!$A$6:$T$85,5,FALSE)</f>
        <v>3</v>
      </c>
      <c r="D9" s="12" t="str">
        <f>VLOOKUP(A9,'[2]100m'!$A$6:$T$85,7,FALSE)</f>
        <v/>
      </c>
      <c r="E9" s="12">
        <f>VLOOKUP(A9,'[2]100m'!$A$6:$T$85,10,FALSE)</f>
        <v>24</v>
      </c>
      <c r="F9" s="12" t="str">
        <f>VLOOKUP(A9,'[2]100m'!$A$6:$T$85,12,FALSE)</f>
        <v>Jan KUBĚNA</v>
      </c>
      <c r="G9" s="12" t="str">
        <f>VLOOKUP(A9,'[2]100m'!$A$6:$T$85,13,FALSE)</f>
        <v>Závišice</v>
      </c>
      <c r="H9" s="11">
        <f>VLOOKUP(A9,'[2]100m'!$A$6:$T$85,14,FALSE)</f>
        <v>17.559999999999999</v>
      </c>
      <c r="I9" s="11">
        <f>VLOOKUP(A9,'[2]100m'!$A$6:$T$85,15,FALSE)</f>
        <v>17.14</v>
      </c>
      <c r="J9" s="11">
        <f>VLOOKUP(A9,'[2]100m'!$A$6:$T$85,16,FALSE)</f>
        <v>17.14</v>
      </c>
    </row>
    <row r="10" spans="1:10" x14ac:dyDescent="0.2">
      <c r="A10" s="10">
        <v>5</v>
      </c>
      <c r="B10" s="12">
        <f>VLOOKUP(A10,'[2]100m'!$A$6:$T$85,3,FALSE)</f>
        <v>5</v>
      </c>
      <c r="C10" s="12">
        <f>VLOOKUP(A10,'[2]100m'!$A$6:$T$85,5,FALSE)</f>
        <v>4</v>
      </c>
      <c r="D10" s="12" t="str">
        <f>VLOOKUP(A10,'[2]100m'!$A$6:$T$85,7,FALSE)</f>
        <v/>
      </c>
      <c r="E10" s="12">
        <f>VLOOKUP(A10,'[2]100m'!$A$6:$T$85,10,FALSE)</f>
        <v>108</v>
      </c>
      <c r="F10" s="12" t="str">
        <f>VLOOKUP(A10,'[2]100m'!$A$6:$T$85,12,FALSE)</f>
        <v>Matěj KRAYZEL</v>
      </c>
      <c r="G10" s="12" t="str">
        <f>VLOOKUP(A10,'[2]100m'!$A$6:$T$85,13,FALSE)</f>
        <v>Těškovice</v>
      </c>
      <c r="H10" s="11">
        <f>VLOOKUP(A10,'[2]100m'!$A$6:$T$85,14,FALSE)</f>
        <v>17.32</v>
      </c>
      <c r="I10" s="11">
        <f>VLOOKUP(A10,'[2]100m'!$A$6:$T$85,15,FALSE)</f>
        <v>99.99</v>
      </c>
      <c r="J10" s="11">
        <f>VLOOKUP(A10,'[2]100m'!$A$6:$T$85,16,FALSE)</f>
        <v>17.32</v>
      </c>
    </row>
    <row r="11" spans="1:10" x14ac:dyDescent="0.2">
      <c r="A11" s="10">
        <v>6</v>
      </c>
      <c r="B11" s="12">
        <f>VLOOKUP(A11,'[2]100m'!$A$6:$T$85,3,FALSE)</f>
        <v>6</v>
      </c>
      <c r="C11" s="12">
        <f>VLOOKUP(A11,'[2]100m'!$A$6:$T$85,5,FALSE)</f>
        <v>5</v>
      </c>
      <c r="D11" s="12" t="str">
        <f>VLOOKUP(A11,'[2]100m'!$A$6:$T$85,7,FALSE)</f>
        <v/>
      </c>
      <c r="E11" s="12">
        <f>VLOOKUP(A11,'[2]100m'!$A$6:$T$85,10,FALSE)</f>
        <v>31</v>
      </c>
      <c r="F11" s="12" t="str">
        <f>VLOOKUP(A11,'[2]100m'!$A$6:$T$85,12,FALSE)</f>
        <v>Marek PETEREK</v>
      </c>
      <c r="G11" s="12" t="str">
        <f>VLOOKUP(A11,'[2]100m'!$A$6:$T$85,13,FALSE)</f>
        <v>Michálkovice</v>
      </c>
      <c r="H11" s="11">
        <f>VLOOKUP(A11,'[2]100m'!$A$6:$T$85,14,FALSE)</f>
        <v>17.43</v>
      </c>
      <c r="I11" s="11">
        <f>VLOOKUP(A11,'[2]100m'!$A$6:$T$85,15,FALSE)</f>
        <v>99.99</v>
      </c>
      <c r="J11" s="11">
        <f>VLOOKUP(A11,'[2]100m'!$A$6:$T$85,16,FALSE)</f>
        <v>17.43</v>
      </c>
    </row>
    <row r="12" spans="1:10" x14ac:dyDescent="0.2">
      <c r="A12" s="10">
        <v>7</v>
      </c>
      <c r="B12" s="12">
        <f>VLOOKUP(A12,'[2]100m'!$A$6:$T$85,3,FALSE)</f>
        <v>7</v>
      </c>
      <c r="C12" s="12">
        <f>VLOOKUP(A12,'[2]100m'!$A$6:$T$85,5,FALSE)</f>
        <v>6</v>
      </c>
      <c r="D12" s="12" t="str">
        <f>VLOOKUP(A12,'[2]100m'!$A$6:$T$85,7,FALSE)</f>
        <v/>
      </c>
      <c r="E12" s="12">
        <f>VLOOKUP(A12,'[2]100m'!$A$6:$T$85,10,FALSE)</f>
        <v>25</v>
      </c>
      <c r="F12" s="12" t="str">
        <f>VLOOKUP(A12,'[2]100m'!$A$6:$T$85,12,FALSE)</f>
        <v>Tomáš BOTH</v>
      </c>
      <c r="G12" s="12" t="str">
        <f>VLOOKUP(A12,'[2]100m'!$A$6:$T$85,13,FALSE)</f>
        <v>Závišice</v>
      </c>
      <c r="H12" s="11">
        <f>VLOOKUP(A12,'[2]100m'!$A$6:$T$85,14,FALSE)</f>
        <v>17.46</v>
      </c>
      <c r="I12" s="11">
        <f>VLOOKUP(A12,'[2]100m'!$A$6:$T$85,15,FALSE)</f>
        <v>99.99</v>
      </c>
      <c r="J12" s="11">
        <f>VLOOKUP(A12,'[2]100m'!$A$6:$T$85,16,FALSE)</f>
        <v>17.46</v>
      </c>
    </row>
    <row r="13" spans="1:10" x14ac:dyDescent="0.2">
      <c r="A13" s="10">
        <v>8</v>
      </c>
      <c r="B13" s="12">
        <f>VLOOKUP(A13,'[2]100m'!$A$6:$T$85,3,FALSE)</f>
        <v>8</v>
      </c>
      <c r="C13" s="12" t="str">
        <f>VLOOKUP(A13,'[2]100m'!$A$6:$T$85,5,FALSE)</f>
        <v/>
      </c>
      <c r="D13" s="12">
        <f>VLOOKUP(A13,'[2]100m'!$A$6:$T$85,7,FALSE)</f>
        <v>2</v>
      </c>
      <c r="E13" s="12">
        <f>VLOOKUP(A13,'[2]100m'!$A$6:$T$85,10,FALSE)</f>
        <v>61</v>
      </c>
      <c r="F13" s="12" t="str">
        <f>VLOOKUP(A13,'[2]100m'!$A$6:$T$85,12,FALSE)</f>
        <v>Petr KLVAŇA</v>
      </c>
      <c r="G13" s="12" t="str">
        <f>VLOOKUP(A13,'[2]100m'!$A$6:$T$85,13,FALSE)</f>
        <v>Milotice nad Bečvou</v>
      </c>
      <c r="H13" s="11">
        <f>VLOOKUP(A13,'[2]100m'!$A$6:$T$85,14,FALSE)</f>
        <v>17.920000000000002</v>
      </c>
      <c r="I13" s="11">
        <f>VLOOKUP(A13,'[2]100m'!$A$6:$T$85,15,FALSE)</f>
        <v>17.579999999999998</v>
      </c>
      <c r="J13" s="11">
        <f>VLOOKUP(A13,'[2]100m'!$A$6:$T$85,16,FALSE)</f>
        <v>17.579999999999998</v>
      </c>
    </row>
    <row r="14" spans="1:10" x14ac:dyDescent="0.2">
      <c r="A14" s="10">
        <v>9</v>
      </c>
      <c r="B14" s="12">
        <f>VLOOKUP(A14,'[2]100m'!$A$6:$T$85,3,FALSE)</f>
        <v>9</v>
      </c>
      <c r="C14" s="12" t="str">
        <f>VLOOKUP(A14,'[2]100m'!$A$6:$T$85,5,FALSE)</f>
        <v/>
      </c>
      <c r="D14" s="12">
        <f>VLOOKUP(A14,'[2]100m'!$A$6:$T$85,7,FALSE)</f>
        <v>3</v>
      </c>
      <c r="E14" s="12">
        <f>VLOOKUP(A14,'[2]100m'!$A$6:$T$85,10,FALSE)</f>
        <v>18</v>
      </c>
      <c r="F14" s="12" t="str">
        <f>VLOOKUP(A14,'[2]100m'!$A$6:$T$85,12,FALSE)</f>
        <v>Tomáš WEIDINGER</v>
      </c>
      <c r="G14" s="12" t="str">
        <f>VLOOKUP(A14,'[2]100m'!$A$6:$T$85,13,FALSE)</f>
        <v>Bludov</v>
      </c>
      <c r="H14" s="11">
        <f>VLOOKUP(A14,'[2]100m'!$A$6:$T$85,14,FALSE)</f>
        <v>18.190000000000001</v>
      </c>
      <c r="I14" s="11">
        <f>VLOOKUP(A14,'[2]100m'!$A$6:$T$85,15,FALSE)</f>
        <v>17.61</v>
      </c>
      <c r="J14" s="11">
        <f>VLOOKUP(A14,'[2]100m'!$A$6:$T$85,16,FALSE)</f>
        <v>17.61</v>
      </c>
    </row>
    <row r="15" spans="1:10" x14ac:dyDescent="0.2">
      <c r="A15" s="10">
        <v>10</v>
      </c>
      <c r="B15" s="12">
        <f>VLOOKUP(A15,'[2]100m'!$A$6:$T$85,3,FALSE)</f>
        <v>10</v>
      </c>
      <c r="C15" s="12" t="str">
        <f>VLOOKUP(A15,'[2]100m'!$A$6:$T$85,5,FALSE)</f>
        <v/>
      </c>
      <c r="D15" s="12">
        <f>VLOOKUP(A15,'[2]100m'!$A$6:$T$85,7,FALSE)</f>
        <v>4</v>
      </c>
      <c r="E15" s="12">
        <f>VLOOKUP(A15,'[2]100m'!$A$6:$T$85,10,FALSE)</f>
        <v>81</v>
      </c>
      <c r="F15" s="12" t="str">
        <f>VLOOKUP(A15,'[2]100m'!$A$6:$T$85,12,FALSE)</f>
        <v>Pavel NAVRÁTIL</v>
      </c>
      <c r="G15" s="12" t="str">
        <f>VLOOKUP(A15,'[2]100m'!$A$6:$T$85,13,FALSE)</f>
        <v>Ludéřov</v>
      </c>
      <c r="H15" s="11">
        <f>VLOOKUP(A15,'[2]100m'!$A$6:$T$85,14,FALSE)</f>
        <v>18.36</v>
      </c>
      <c r="I15" s="11">
        <f>VLOOKUP(A15,'[2]100m'!$A$6:$T$85,15,FALSE)</f>
        <v>17.809999999999999</v>
      </c>
      <c r="J15" s="11">
        <f>VLOOKUP(A15,'[2]100m'!$A$6:$T$85,16,FALSE)</f>
        <v>17.809999999999999</v>
      </c>
    </row>
    <row r="16" spans="1:10" x14ac:dyDescent="0.2">
      <c r="A16" s="10">
        <v>11</v>
      </c>
      <c r="B16" s="12">
        <f>VLOOKUP(A16,'[2]100m'!$A$6:$T$85,3,FALSE)</f>
        <v>11</v>
      </c>
      <c r="C16" s="12" t="str">
        <f>VLOOKUP(A16,'[2]100m'!$A$6:$T$85,5,FALSE)</f>
        <v/>
      </c>
      <c r="D16" s="12">
        <f>VLOOKUP(A16,'[2]100m'!$A$6:$T$85,7,FALSE)</f>
        <v>5</v>
      </c>
      <c r="E16" s="12">
        <f>VLOOKUP(A16,'[2]100m'!$A$6:$T$85,10,FALSE)</f>
        <v>14</v>
      </c>
      <c r="F16" s="12" t="str">
        <f>VLOOKUP(A16,'[2]100m'!$A$6:$T$85,12,FALSE)</f>
        <v>Jakub VONDRA</v>
      </c>
      <c r="G16" s="12" t="str">
        <f>VLOOKUP(A16,'[2]100m'!$A$6:$T$85,13,FALSE)</f>
        <v>Bludov</v>
      </c>
      <c r="H16" s="11">
        <f>VLOOKUP(A16,'[2]100m'!$A$6:$T$85,14,FALSE)</f>
        <v>20.32</v>
      </c>
      <c r="I16" s="11">
        <f>VLOOKUP(A16,'[2]100m'!$A$6:$T$85,15,FALSE)</f>
        <v>17.97</v>
      </c>
      <c r="J16" s="11">
        <f>VLOOKUP(A16,'[2]100m'!$A$6:$T$85,16,FALSE)</f>
        <v>17.97</v>
      </c>
    </row>
    <row r="17" spans="1:10" x14ac:dyDescent="0.2">
      <c r="A17" s="10">
        <v>12</v>
      </c>
      <c r="B17" s="12">
        <f>VLOOKUP(A17,'[2]100m'!$A$6:$T$85,3,FALSE)</f>
        <v>12</v>
      </c>
      <c r="C17" s="12" t="str">
        <f>VLOOKUP(A17,'[2]100m'!$A$6:$T$85,5,FALSE)</f>
        <v/>
      </c>
      <c r="D17" s="12">
        <f>VLOOKUP(A17,'[2]100m'!$A$6:$T$85,7,FALSE)</f>
        <v>6</v>
      </c>
      <c r="E17" s="12">
        <f>VLOOKUP(A17,'[2]100m'!$A$6:$T$85,10,FALSE)</f>
        <v>16</v>
      </c>
      <c r="F17" s="12" t="str">
        <f>VLOOKUP(A17,'[2]100m'!$A$6:$T$85,12,FALSE)</f>
        <v>Tomáš RIEDL</v>
      </c>
      <c r="G17" s="12" t="str">
        <f>VLOOKUP(A17,'[2]100m'!$A$6:$T$85,13,FALSE)</f>
        <v>Bludov</v>
      </c>
      <c r="H17" s="11">
        <f>VLOOKUP(A17,'[2]100m'!$A$6:$T$85,14,FALSE)</f>
        <v>18</v>
      </c>
      <c r="I17" s="11">
        <f>VLOOKUP(A17,'[2]100m'!$A$6:$T$85,15,FALSE)</f>
        <v>99.99</v>
      </c>
      <c r="J17" s="11">
        <f>VLOOKUP(A17,'[2]100m'!$A$6:$T$85,16,FALSE)</f>
        <v>18</v>
      </c>
    </row>
    <row r="18" spans="1:10" x14ac:dyDescent="0.2">
      <c r="A18" s="10">
        <v>13</v>
      </c>
      <c r="B18" s="12">
        <f>VLOOKUP(A18,'[2]100m'!$A$6:$T$85,3,FALSE)</f>
        <v>13</v>
      </c>
      <c r="C18" s="12" t="str">
        <f>VLOOKUP(A18,'[2]100m'!$A$6:$T$85,5,FALSE)</f>
        <v/>
      </c>
      <c r="D18" s="12">
        <f>VLOOKUP(A18,'[2]100m'!$A$6:$T$85,7,FALSE)</f>
        <v>7</v>
      </c>
      <c r="E18" s="12">
        <f>VLOOKUP(A18,'[2]100m'!$A$6:$T$85,10,FALSE)</f>
        <v>15</v>
      </c>
      <c r="F18" s="12" t="str">
        <f>VLOOKUP(A18,'[2]100m'!$A$6:$T$85,12,FALSE)</f>
        <v>Martin PAŤHA</v>
      </c>
      <c r="G18" s="12" t="str">
        <f>VLOOKUP(A18,'[2]100m'!$A$6:$T$85,13,FALSE)</f>
        <v>Bludov</v>
      </c>
      <c r="H18" s="11">
        <f>VLOOKUP(A18,'[2]100m'!$A$6:$T$85,14,FALSE)</f>
        <v>18.23</v>
      </c>
      <c r="I18" s="11">
        <f>VLOOKUP(A18,'[2]100m'!$A$6:$T$85,15,FALSE)</f>
        <v>18.010000000000002</v>
      </c>
      <c r="J18" s="11">
        <f>VLOOKUP(A18,'[2]100m'!$A$6:$T$85,16,FALSE)</f>
        <v>18.010000000000002</v>
      </c>
    </row>
    <row r="19" spans="1:10" x14ac:dyDescent="0.2">
      <c r="A19" s="10">
        <v>14</v>
      </c>
      <c r="B19" s="12">
        <f>VLOOKUP(A19,'[2]100m'!$A$6:$T$85,3,FALSE)</f>
        <v>14</v>
      </c>
      <c r="C19" s="12" t="str">
        <f>VLOOKUP(A19,'[2]100m'!$A$6:$T$85,5,FALSE)</f>
        <v/>
      </c>
      <c r="D19" s="12">
        <f>VLOOKUP(A19,'[2]100m'!$A$6:$T$85,7,FALSE)</f>
        <v>8</v>
      </c>
      <c r="E19" s="12">
        <f>VLOOKUP(A19,'[2]100m'!$A$6:$T$85,10,FALSE)</f>
        <v>84</v>
      </c>
      <c r="F19" s="12" t="str">
        <f>VLOOKUP(A19,'[2]100m'!$A$6:$T$85,12,FALSE)</f>
        <v>Martin BARTOŠ</v>
      </c>
      <c r="G19" s="12" t="str">
        <f>VLOOKUP(A19,'[2]100m'!$A$6:$T$85,13,FALSE)</f>
        <v>Ludéřov</v>
      </c>
      <c r="H19" s="11">
        <f>VLOOKUP(A19,'[2]100m'!$A$6:$T$85,14,FALSE)</f>
        <v>18.95</v>
      </c>
      <c r="I19" s="11">
        <f>VLOOKUP(A19,'[2]100m'!$A$6:$T$85,15,FALSE)</f>
        <v>18.14</v>
      </c>
      <c r="J19" s="11">
        <f>VLOOKUP(A19,'[2]100m'!$A$6:$T$85,16,FALSE)</f>
        <v>18.14</v>
      </c>
    </row>
    <row r="20" spans="1:10" x14ac:dyDescent="0.2">
      <c r="A20" s="10">
        <v>15</v>
      </c>
      <c r="B20" s="12">
        <f>VLOOKUP(A20,'[2]100m'!$A$6:$T$85,3,FALSE)</f>
        <v>15</v>
      </c>
      <c r="C20" s="12" t="str">
        <f>VLOOKUP(A20,'[2]100m'!$A$6:$T$85,5,FALSE)</f>
        <v/>
      </c>
      <c r="D20" s="12">
        <f>VLOOKUP(A20,'[2]100m'!$A$6:$T$85,7,FALSE)</f>
        <v>9</v>
      </c>
      <c r="E20" s="12">
        <f>VLOOKUP(A20,'[2]100m'!$A$6:$T$85,10,FALSE)</f>
        <v>63</v>
      </c>
      <c r="F20" s="12" t="str">
        <f>VLOOKUP(A20,'[2]100m'!$A$6:$T$85,12,FALSE)</f>
        <v>Luboš KOPŘIVA</v>
      </c>
      <c r="G20" s="12" t="str">
        <f>VLOOKUP(A20,'[2]100m'!$A$6:$T$85,13,FALSE)</f>
        <v>Milotice nad Bečvou</v>
      </c>
      <c r="H20" s="11">
        <f>VLOOKUP(A20,'[2]100m'!$A$6:$T$85,14,FALSE)</f>
        <v>18.14</v>
      </c>
      <c r="I20" s="11">
        <f>VLOOKUP(A20,'[2]100m'!$A$6:$T$85,15,FALSE)</f>
        <v>99.99</v>
      </c>
      <c r="J20" s="11">
        <f>VLOOKUP(A20,'[2]100m'!$A$6:$T$85,16,FALSE)</f>
        <v>18.14</v>
      </c>
    </row>
    <row r="21" spans="1:10" x14ac:dyDescent="0.2">
      <c r="A21" s="10">
        <v>16</v>
      </c>
      <c r="B21" s="12">
        <f>VLOOKUP(A21,'[2]100m'!$A$6:$T$85,3,FALSE)</f>
        <v>16</v>
      </c>
      <c r="C21" s="12">
        <f>VLOOKUP(A21,'[2]100m'!$A$6:$T$85,5,FALSE)</f>
        <v>7</v>
      </c>
      <c r="D21" s="12" t="str">
        <f>VLOOKUP(A21,'[2]100m'!$A$6:$T$85,7,FALSE)</f>
        <v/>
      </c>
      <c r="E21" s="12">
        <f>VLOOKUP(A21,'[2]100m'!$A$6:$T$85,10,FALSE)</f>
        <v>7</v>
      </c>
      <c r="F21" s="12" t="str">
        <f>VLOOKUP(A21,'[2]100m'!$A$6:$T$85,12,FALSE)</f>
        <v>Vojtěch VAVREČKA</v>
      </c>
      <c r="G21" s="12" t="str">
        <f>VLOOKUP(A21,'[2]100m'!$A$6:$T$85,13,FALSE)</f>
        <v>Těškovice</v>
      </c>
      <c r="H21" s="11">
        <f>VLOOKUP(A21,'[2]100m'!$A$6:$T$85,14,FALSE)</f>
        <v>18.2</v>
      </c>
      <c r="I21" s="11">
        <f>VLOOKUP(A21,'[2]100m'!$A$6:$T$85,15,FALSE)</f>
        <v>99.99</v>
      </c>
      <c r="J21" s="11">
        <f>VLOOKUP(A21,'[2]100m'!$A$6:$T$85,16,FALSE)</f>
        <v>18.2</v>
      </c>
    </row>
    <row r="22" spans="1:10" x14ac:dyDescent="0.2">
      <c r="A22" s="10">
        <v>17</v>
      </c>
      <c r="B22" s="12">
        <f>VLOOKUP(A22,'[2]100m'!$A$6:$T$85,3,FALSE)</f>
        <v>17</v>
      </c>
      <c r="C22" s="12">
        <f>VLOOKUP(A22,'[2]100m'!$A$6:$T$85,5,FALSE)</f>
        <v>8</v>
      </c>
      <c r="D22" s="12" t="str">
        <f>VLOOKUP(A22,'[2]100m'!$A$6:$T$85,7,FALSE)</f>
        <v/>
      </c>
      <c r="E22" s="12">
        <f>VLOOKUP(A22,'[2]100m'!$A$6:$T$85,10,FALSE)</f>
        <v>4</v>
      </c>
      <c r="F22" s="12" t="str">
        <f>VLOOKUP(A22,'[2]100m'!$A$6:$T$85,12,FALSE)</f>
        <v>Marek KRAYZEL</v>
      </c>
      <c r="G22" s="12" t="str">
        <f>VLOOKUP(A22,'[2]100m'!$A$6:$T$85,13,FALSE)</f>
        <v>Těškovice</v>
      </c>
      <c r="H22" s="11">
        <f>VLOOKUP(A22,'[2]100m'!$A$6:$T$85,14,FALSE)</f>
        <v>18.239999999999998</v>
      </c>
      <c r="I22" s="11">
        <f>VLOOKUP(A22,'[2]100m'!$A$6:$T$85,15,FALSE)</f>
        <v>99.99</v>
      </c>
      <c r="J22" s="11">
        <f>VLOOKUP(A22,'[2]100m'!$A$6:$T$85,16,FALSE)</f>
        <v>18.239999999999998</v>
      </c>
    </row>
    <row r="23" spans="1:10" x14ac:dyDescent="0.2">
      <c r="A23" s="10">
        <v>18</v>
      </c>
      <c r="B23" s="12">
        <f>VLOOKUP(A23,'[2]100m'!$A$6:$T$85,3,FALSE)</f>
        <v>18</v>
      </c>
      <c r="C23" s="12">
        <f>VLOOKUP(A23,'[2]100m'!$A$6:$T$85,5,FALSE)</f>
        <v>9</v>
      </c>
      <c r="D23" s="12" t="str">
        <f>VLOOKUP(A23,'[2]100m'!$A$6:$T$85,7,FALSE)</f>
        <v/>
      </c>
      <c r="E23" s="12">
        <f>VLOOKUP(A23,'[2]100m'!$A$6:$T$85,10,FALSE)</f>
        <v>97</v>
      </c>
      <c r="F23" s="12" t="str">
        <f>VLOOKUP(A23,'[2]100m'!$A$6:$T$85,12,FALSE)</f>
        <v>David STANĚK</v>
      </c>
      <c r="G23" s="12" t="str">
        <f>VLOOKUP(A23,'[2]100m'!$A$6:$T$85,13,FALSE)</f>
        <v>Mosty</v>
      </c>
      <c r="H23" s="11">
        <f>VLOOKUP(A23,'[2]100m'!$A$6:$T$85,14,FALSE)</f>
        <v>18.25</v>
      </c>
      <c r="I23" s="11">
        <f>VLOOKUP(A23,'[2]100m'!$A$6:$T$85,15,FALSE)</f>
        <v>21.52</v>
      </c>
      <c r="J23" s="11">
        <f>VLOOKUP(A23,'[2]100m'!$A$6:$T$85,16,FALSE)</f>
        <v>18.25</v>
      </c>
    </row>
    <row r="24" spans="1:10" x14ac:dyDescent="0.2">
      <c r="A24" s="10">
        <v>19</v>
      </c>
      <c r="B24" s="12">
        <f>VLOOKUP(A24,'[2]100m'!$A$6:$T$85,3,FALSE)</f>
        <v>19</v>
      </c>
      <c r="C24" s="12">
        <f>VLOOKUP(A24,'[2]100m'!$A$6:$T$85,5,FALSE)</f>
        <v>10</v>
      </c>
      <c r="D24" s="12" t="str">
        <f>VLOOKUP(A24,'[2]100m'!$A$6:$T$85,7,FALSE)</f>
        <v/>
      </c>
      <c r="E24" s="12">
        <f>VLOOKUP(A24,'[2]100m'!$A$6:$T$85,10,FALSE)</f>
        <v>33</v>
      </c>
      <c r="F24" s="12" t="str">
        <f>VLOOKUP(A24,'[2]100m'!$A$6:$T$85,12,FALSE)</f>
        <v>Miroslav ARVAI</v>
      </c>
      <c r="G24" s="12" t="str">
        <f>VLOOKUP(A24,'[2]100m'!$A$6:$T$85,13,FALSE)</f>
        <v>Michálkovice</v>
      </c>
      <c r="H24" s="11">
        <f>VLOOKUP(A24,'[2]100m'!$A$6:$T$85,14,FALSE)</f>
        <v>18.27</v>
      </c>
      <c r="I24" s="11">
        <f>VLOOKUP(A24,'[2]100m'!$A$6:$T$85,15,FALSE)</f>
        <v>18.5</v>
      </c>
      <c r="J24" s="11">
        <f>VLOOKUP(A24,'[2]100m'!$A$6:$T$85,16,FALSE)</f>
        <v>18.27</v>
      </c>
    </row>
    <row r="25" spans="1:10" x14ac:dyDescent="0.2">
      <c r="A25" s="10">
        <v>20</v>
      </c>
      <c r="B25" s="12">
        <f>VLOOKUP(A25,'[2]100m'!$A$6:$T$85,3,FALSE)</f>
        <v>20</v>
      </c>
      <c r="C25" s="12">
        <f>VLOOKUP(A25,'[2]100m'!$A$6:$T$85,5,FALSE)</f>
        <v>11</v>
      </c>
      <c r="D25" s="12" t="str">
        <f>VLOOKUP(A25,'[2]100m'!$A$6:$T$85,7,FALSE)</f>
        <v/>
      </c>
      <c r="E25" s="12">
        <f>VLOOKUP(A25,'[2]100m'!$A$6:$T$85,10,FALSE)</f>
        <v>3</v>
      </c>
      <c r="F25" s="12" t="str">
        <f>VLOOKUP(A25,'[2]100m'!$A$6:$T$85,12,FALSE)</f>
        <v>Roman ŠTĚPÁN</v>
      </c>
      <c r="G25" s="12" t="str">
        <f>VLOOKUP(A25,'[2]100m'!$A$6:$T$85,13,FALSE)</f>
        <v>Těškovice</v>
      </c>
      <c r="H25" s="11">
        <f>VLOOKUP(A25,'[2]100m'!$A$6:$T$85,14,FALSE)</f>
        <v>99.99</v>
      </c>
      <c r="I25" s="11">
        <f>VLOOKUP(A25,'[2]100m'!$A$6:$T$85,15,FALSE)</f>
        <v>18.29</v>
      </c>
      <c r="J25" s="11">
        <f>VLOOKUP(A25,'[2]100m'!$A$6:$T$85,16,FALSE)</f>
        <v>18.29</v>
      </c>
    </row>
    <row r="26" spans="1:10" x14ac:dyDescent="0.2">
      <c r="A26" s="10">
        <v>21</v>
      </c>
      <c r="B26" s="12">
        <f>VLOOKUP(A26,'[2]100m'!$A$6:$T$85,3,FALSE)</f>
        <v>21</v>
      </c>
      <c r="C26" s="12" t="str">
        <f>VLOOKUP(A26,'[2]100m'!$A$6:$T$85,5,FALSE)</f>
        <v/>
      </c>
      <c r="D26" s="12">
        <f>VLOOKUP(A26,'[2]100m'!$A$6:$T$85,7,FALSE)</f>
        <v>10</v>
      </c>
      <c r="E26" s="12">
        <f>VLOOKUP(A26,'[2]100m'!$A$6:$T$85,10,FALSE)</f>
        <v>13</v>
      </c>
      <c r="F26" s="12" t="str">
        <f>VLOOKUP(A26,'[2]100m'!$A$6:$T$85,12,FALSE)</f>
        <v>Petr KROBOT</v>
      </c>
      <c r="G26" s="12" t="str">
        <f>VLOOKUP(A26,'[2]100m'!$A$6:$T$85,13,FALSE)</f>
        <v>Bludov</v>
      </c>
      <c r="H26" s="11">
        <f>VLOOKUP(A26,'[2]100m'!$A$6:$T$85,14,FALSE)</f>
        <v>99.99</v>
      </c>
      <c r="I26" s="11">
        <f>VLOOKUP(A26,'[2]100m'!$A$6:$T$85,15,FALSE)</f>
        <v>18.329999999999998</v>
      </c>
      <c r="J26" s="11">
        <f>VLOOKUP(A26,'[2]100m'!$A$6:$T$85,16,FALSE)</f>
        <v>18.329999999999998</v>
      </c>
    </row>
    <row r="27" spans="1:10" x14ac:dyDescent="0.2">
      <c r="A27" s="10">
        <v>22</v>
      </c>
      <c r="B27" s="12">
        <f>VLOOKUP(A27,'[2]100m'!$A$6:$T$85,3,FALSE)</f>
        <v>22</v>
      </c>
      <c r="C27" s="12" t="str">
        <f>VLOOKUP(A27,'[2]100m'!$A$6:$T$85,5,FALSE)</f>
        <v/>
      </c>
      <c r="D27" s="12">
        <f>VLOOKUP(A27,'[2]100m'!$A$6:$T$85,7,FALSE)</f>
        <v>11</v>
      </c>
      <c r="E27" s="12">
        <f>VLOOKUP(A27,'[2]100m'!$A$6:$T$85,10,FALSE)</f>
        <v>17</v>
      </c>
      <c r="F27" s="12" t="str">
        <f>VLOOKUP(A27,'[2]100m'!$A$6:$T$85,12,FALSE)</f>
        <v>Miroslav HÉL</v>
      </c>
      <c r="G27" s="12" t="str">
        <f>VLOOKUP(A27,'[2]100m'!$A$6:$T$85,13,FALSE)</f>
        <v>Bludov</v>
      </c>
      <c r="H27" s="11">
        <f>VLOOKUP(A27,'[2]100m'!$A$6:$T$85,14,FALSE)</f>
        <v>18.38</v>
      </c>
      <c r="I27" s="11">
        <f>VLOOKUP(A27,'[2]100m'!$A$6:$T$85,15,FALSE)</f>
        <v>24.17</v>
      </c>
      <c r="J27" s="11">
        <f>VLOOKUP(A27,'[2]100m'!$A$6:$T$85,16,FALSE)</f>
        <v>18.38</v>
      </c>
    </row>
    <row r="28" spans="1:10" x14ac:dyDescent="0.2">
      <c r="A28" s="10">
        <v>23</v>
      </c>
      <c r="B28" s="12">
        <f>VLOOKUP(A28,'[2]100m'!$A$6:$T$85,3,FALSE)</f>
        <v>23</v>
      </c>
      <c r="C28" s="12">
        <f>VLOOKUP(A28,'[2]100m'!$A$6:$T$85,5,FALSE)</f>
        <v>12</v>
      </c>
      <c r="D28" s="12" t="str">
        <f>VLOOKUP(A28,'[2]100m'!$A$6:$T$85,7,FALSE)</f>
        <v/>
      </c>
      <c r="E28" s="12">
        <f>VLOOKUP(A28,'[2]100m'!$A$6:$T$85,10,FALSE)</f>
        <v>26</v>
      </c>
      <c r="F28" s="12" t="str">
        <f>VLOOKUP(A28,'[2]100m'!$A$6:$T$85,12,FALSE)</f>
        <v>Lukáš KAVKA</v>
      </c>
      <c r="G28" s="12" t="str">
        <f>VLOOKUP(A28,'[2]100m'!$A$6:$T$85,13,FALSE)</f>
        <v>Závišice</v>
      </c>
      <c r="H28" s="11">
        <f>VLOOKUP(A28,'[2]100m'!$A$6:$T$85,14,FALSE)</f>
        <v>18.72</v>
      </c>
      <c r="I28" s="11">
        <f>VLOOKUP(A28,'[2]100m'!$A$6:$T$85,15,FALSE)</f>
        <v>18.43</v>
      </c>
      <c r="J28" s="11">
        <f>VLOOKUP(A28,'[2]100m'!$A$6:$T$85,16,FALSE)</f>
        <v>18.43</v>
      </c>
    </row>
    <row r="29" spans="1:10" x14ac:dyDescent="0.2">
      <c r="A29" s="10">
        <v>24</v>
      </c>
      <c r="B29" s="12">
        <f>VLOOKUP(A29,'[2]100m'!$A$6:$T$85,3,FALSE)</f>
        <v>24</v>
      </c>
      <c r="C29" s="12">
        <f>VLOOKUP(A29,'[2]100m'!$A$6:$T$85,5,FALSE)</f>
        <v>13</v>
      </c>
      <c r="D29" s="12" t="str">
        <f>VLOOKUP(A29,'[2]100m'!$A$6:$T$85,7,FALSE)</f>
        <v/>
      </c>
      <c r="E29" s="12">
        <f>VLOOKUP(A29,'[2]100m'!$A$6:$T$85,10,FALSE)</f>
        <v>2</v>
      </c>
      <c r="F29" s="12" t="str">
        <f>VLOOKUP(A29,'[2]100m'!$A$6:$T$85,12,FALSE)</f>
        <v>Jan ŠENK</v>
      </c>
      <c r="G29" s="12" t="str">
        <f>VLOOKUP(A29,'[2]100m'!$A$6:$T$85,13,FALSE)</f>
        <v>Těškovice</v>
      </c>
      <c r="H29" s="11">
        <f>VLOOKUP(A29,'[2]100m'!$A$6:$T$85,14,FALSE)</f>
        <v>18.89</v>
      </c>
      <c r="I29" s="11">
        <f>VLOOKUP(A29,'[2]100m'!$A$6:$T$85,15,FALSE)</f>
        <v>18.59</v>
      </c>
      <c r="J29" s="11">
        <f>VLOOKUP(A29,'[2]100m'!$A$6:$T$85,16,FALSE)</f>
        <v>18.59</v>
      </c>
    </row>
    <row r="30" spans="1:10" x14ac:dyDescent="0.2">
      <c r="A30" s="10">
        <v>25</v>
      </c>
      <c r="B30" s="12">
        <f>VLOOKUP(A30,'[2]100m'!$A$6:$T$85,3,FALSE)</f>
        <v>25</v>
      </c>
      <c r="C30" s="12">
        <f>VLOOKUP(A30,'[2]100m'!$A$6:$T$85,5,FALSE)</f>
        <v>14</v>
      </c>
      <c r="D30" s="12" t="str">
        <f>VLOOKUP(A30,'[2]100m'!$A$6:$T$85,7,FALSE)</f>
        <v/>
      </c>
      <c r="E30" s="12">
        <f>VLOOKUP(A30,'[2]100m'!$A$6:$T$85,10,FALSE)</f>
        <v>34</v>
      </c>
      <c r="F30" s="12" t="str">
        <f>VLOOKUP(A30,'[2]100m'!$A$6:$T$85,12,FALSE)</f>
        <v>Jan VIREC</v>
      </c>
      <c r="G30" s="12" t="str">
        <f>VLOOKUP(A30,'[2]100m'!$A$6:$T$85,13,FALSE)</f>
        <v>Michálkovice</v>
      </c>
      <c r="H30" s="11">
        <f>VLOOKUP(A30,'[2]100m'!$A$6:$T$85,14,FALSE)</f>
        <v>20.72</v>
      </c>
      <c r="I30" s="11">
        <f>VLOOKUP(A30,'[2]100m'!$A$6:$T$85,15,FALSE)</f>
        <v>18.63</v>
      </c>
      <c r="J30" s="11">
        <f>VLOOKUP(A30,'[2]100m'!$A$6:$T$85,16,FALSE)</f>
        <v>18.63</v>
      </c>
    </row>
    <row r="31" spans="1:10" x14ac:dyDescent="0.2">
      <c r="A31" s="10">
        <v>26</v>
      </c>
      <c r="B31" s="12">
        <f>VLOOKUP(A31,'[2]100m'!$A$6:$T$85,3,FALSE)</f>
        <v>26</v>
      </c>
      <c r="C31" s="12" t="str">
        <f>VLOOKUP(A31,'[2]100m'!$A$6:$T$85,5,FALSE)</f>
        <v/>
      </c>
      <c r="D31" s="12">
        <f>VLOOKUP(A31,'[2]100m'!$A$6:$T$85,7,FALSE)</f>
        <v>12</v>
      </c>
      <c r="E31" s="12">
        <f>VLOOKUP(A31,'[2]100m'!$A$6:$T$85,10,FALSE)</f>
        <v>65</v>
      </c>
      <c r="F31" s="12" t="str">
        <f>VLOOKUP(A31,'[2]100m'!$A$6:$T$85,12,FALSE)</f>
        <v>Jaroslav NOVÁK</v>
      </c>
      <c r="G31" s="12" t="str">
        <f>VLOOKUP(A31,'[2]100m'!$A$6:$T$85,13,FALSE)</f>
        <v>Milotice nad Bečvou</v>
      </c>
      <c r="H31" s="11">
        <f>VLOOKUP(A31,'[2]100m'!$A$6:$T$85,14,FALSE)</f>
        <v>21.28</v>
      </c>
      <c r="I31" s="11">
        <f>VLOOKUP(A31,'[2]100m'!$A$6:$T$85,15,FALSE)</f>
        <v>18.64</v>
      </c>
      <c r="J31" s="11">
        <f>VLOOKUP(A31,'[2]100m'!$A$6:$T$85,16,FALSE)</f>
        <v>18.64</v>
      </c>
    </row>
    <row r="32" spans="1:10" x14ac:dyDescent="0.2">
      <c r="A32" s="10">
        <v>27</v>
      </c>
      <c r="B32" s="12">
        <f>VLOOKUP(A32,'[2]100m'!$A$6:$T$85,3,FALSE)</f>
        <v>27</v>
      </c>
      <c r="C32" s="12">
        <f>VLOOKUP(A32,'[2]100m'!$A$6:$T$85,5,FALSE)</f>
        <v>15</v>
      </c>
      <c r="D32" s="12" t="str">
        <f>VLOOKUP(A32,'[2]100m'!$A$6:$T$85,7,FALSE)</f>
        <v/>
      </c>
      <c r="E32" s="12">
        <f>VLOOKUP(A32,'[2]100m'!$A$6:$T$85,10,FALSE)</f>
        <v>5</v>
      </c>
      <c r="F32" s="12" t="str">
        <f>VLOOKUP(A32,'[2]100m'!$A$6:$T$85,12,FALSE)</f>
        <v>Jakub SOLNICKÝ</v>
      </c>
      <c r="G32" s="12" t="str">
        <f>VLOOKUP(A32,'[2]100m'!$A$6:$T$85,13,FALSE)</f>
        <v>Těškovice</v>
      </c>
      <c r="H32" s="11">
        <f>VLOOKUP(A32,'[2]100m'!$A$6:$T$85,14,FALSE)</f>
        <v>19.170000000000002</v>
      </c>
      <c r="I32" s="11">
        <f>VLOOKUP(A32,'[2]100m'!$A$6:$T$85,15,FALSE)</f>
        <v>18.68</v>
      </c>
      <c r="J32" s="11">
        <f>VLOOKUP(A32,'[2]100m'!$A$6:$T$85,16,FALSE)</f>
        <v>18.68</v>
      </c>
    </row>
    <row r="33" spans="1:10" x14ac:dyDescent="0.2">
      <c r="A33" s="10">
        <v>28</v>
      </c>
      <c r="B33" s="12">
        <f>VLOOKUP(A33,'[2]100m'!$A$6:$T$85,3,FALSE)</f>
        <v>28</v>
      </c>
      <c r="C33" s="12" t="str">
        <f>VLOOKUP(A33,'[2]100m'!$A$6:$T$85,5,FALSE)</f>
        <v/>
      </c>
      <c r="D33" s="12">
        <f>VLOOKUP(A33,'[2]100m'!$A$6:$T$85,7,FALSE)</f>
        <v>13</v>
      </c>
      <c r="E33" s="12">
        <f>VLOOKUP(A33,'[2]100m'!$A$6:$T$85,10,FALSE)</f>
        <v>70</v>
      </c>
      <c r="F33" s="12" t="str">
        <f>VLOOKUP(A33,'[2]100m'!$A$6:$T$85,12,FALSE)</f>
        <v>Jakub ANDRÝSEK</v>
      </c>
      <c r="G33" s="12" t="str">
        <f>VLOOKUP(A33,'[2]100m'!$A$6:$T$85,13,FALSE)</f>
        <v>Milotice nad Bečvou</v>
      </c>
      <c r="H33" s="11">
        <f>VLOOKUP(A33,'[2]100m'!$A$6:$T$85,14,FALSE)</f>
        <v>19.96</v>
      </c>
      <c r="I33" s="11">
        <f>VLOOKUP(A33,'[2]100m'!$A$6:$T$85,15,FALSE)</f>
        <v>18.75</v>
      </c>
      <c r="J33" s="11">
        <f>VLOOKUP(A33,'[2]100m'!$A$6:$T$85,16,FALSE)</f>
        <v>18.75</v>
      </c>
    </row>
    <row r="34" spans="1:10" x14ac:dyDescent="0.2">
      <c r="A34" s="10">
        <v>29</v>
      </c>
      <c r="B34" s="12">
        <f>VLOOKUP(A34,'[2]100m'!$A$6:$T$85,3,FALSE)</f>
        <v>29</v>
      </c>
      <c r="C34" s="12">
        <f>VLOOKUP(A34,'[2]100m'!$A$6:$T$85,5,FALSE)</f>
        <v>16</v>
      </c>
      <c r="D34" s="12" t="str">
        <f>VLOOKUP(A34,'[2]100m'!$A$6:$T$85,7,FALSE)</f>
        <v/>
      </c>
      <c r="E34" s="12">
        <f>VLOOKUP(A34,'[2]100m'!$A$6:$T$85,10,FALSE)</f>
        <v>100</v>
      </c>
      <c r="F34" s="12" t="str">
        <f>VLOOKUP(A34,'[2]100m'!$A$6:$T$85,12,FALSE)</f>
        <v>Jan VALICA</v>
      </c>
      <c r="G34" s="12" t="str">
        <f>VLOOKUP(A34,'[2]100m'!$A$6:$T$85,13,FALSE)</f>
        <v>Mosty</v>
      </c>
      <c r="H34" s="11">
        <f>VLOOKUP(A34,'[2]100m'!$A$6:$T$85,14,FALSE)</f>
        <v>19.010000000000002</v>
      </c>
      <c r="I34" s="11">
        <f>VLOOKUP(A34,'[2]100m'!$A$6:$T$85,15,FALSE)</f>
        <v>18.84</v>
      </c>
      <c r="J34" s="11">
        <f>VLOOKUP(A34,'[2]100m'!$A$6:$T$85,16,FALSE)</f>
        <v>18.84</v>
      </c>
    </row>
    <row r="35" spans="1:10" x14ac:dyDescent="0.2">
      <c r="A35" s="10">
        <v>30</v>
      </c>
      <c r="B35" s="12">
        <f>VLOOKUP(A35,'[2]100m'!$A$6:$T$85,3,FALSE)</f>
        <v>30</v>
      </c>
      <c r="C35" s="12" t="str">
        <f>VLOOKUP(A35,'[2]100m'!$A$6:$T$85,5,FALSE)</f>
        <v/>
      </c>
      <c r="D35" s="12">
        <f>VLOOKUP(A35,'[2]100m'!$A$6:$T$85,7,FALSE)</f>
        <v>14</v>
      </c>
      <c r="E35" s="12">
        <f>VLOOKUP(A35,'[2]100m'!$A$6:$T$85,10,FALSE)</f>
        <v>67</v>
      </c>
      <c r="F35" s="12" t="str">
        <f>VLOOKUP(A35,'[2]100m'!$A$6:$T$85,12,FALSE)</f>
        <v>Tomáš HORÁK</v>
      </c>
      <c r="G35" s="12" t="str">
        <f>VLOOKUP(A35,'[2]100m'!$A$6:$T$85,13,FALSE)</f>
        <v>Milotice nad Bečvou</v>
      </c>
      <c r="H35" s="11">
        <f>VLOOKUP(A35,'[2]100m'!$A$6:$T$85,14,FALSE)</f>
        <v>20</v>
      </c>
      <c r="I35" s="11">
        <f>VLOOKUP(A35,'[2]100m'!$A$6:$T$85,15,FALSE)</f>
        <v>18.84</v>
      </c>
      <c r="J35" s="11">
        <f>VLOOKUP(A35,'[2]100m'!$A$6:$T$85,16,FALSE)</f>
        <v>18.84</v>
      </c>
    </row>
    <row r="36" spans="1:10" x14ac:dyDescent="0.2">
      <c r="A36" s="10">
        <v>31</v>
      </c>
      <c r="B36" s="12">
        <f>VLOOKUP(A36,'[2]100m'!$A$6:$T$85,3,FALSE)</f>
        <v>31</v>
      </c>
      <c r="C36" s="12">
        <f>VLOOKUP(A36,'[2]100m'!$A$6:$T$85,5,FALSE)</f>
        <v>17</v>
      </c>
      <c r="D36" s="12" t="str">
        <f>VLOOKUP(A36,'[2]100m'!$A$6:$T$85,7,FALSE)</f>
        <v/>
      </c>
      <c r="E36" s="12">
        <f>VLOOKUP(A36,'[2]100m'!$A$6:$T$85,10,FALSE)</f>
        <v>71</v>
      </c>
      <c r="F36" s="12" t="str">
        <f>VLOOKUP(A36,'[2]100m'!$A$6:$T$85,12,FALSE)</f>
        <v>Josef KRPEC</v>
      </c>
      <c r="G36" s="12" t="str">
        <f>VLOOKUP(A36,'[2]100m'!$A$6:$T$85,13,FALSE)</f>
        <v>Kozlovice</v>
      </c>
      <c r="H36" s="11">
        <f>VLOOKUP(A36,'[2]100m'!$A$6:$T$85,14,FALSE)</f>
        <v>25.45</v>
      </c>
      <c r="I36" s="11">
        <f>VLOOKUP(A36,'[2]100m'!$A$6:$T$85,15,FALSE)</f>
        <v>18.850000000000001</v>
      </c>
      <c r="J36" s="11">
        <f>VLOOKUP(A36,'[2]100m'!$A$6:$T$85,16,FALSE)</f>
        <v>18.850000000000001</v>
      </c>
    </row>
    <row r="37" spans="1:10" x14ac:dyDescent="0.2">
      <c r="A37" s="10">
        <v>32</v>
      </c>
      <c r="B37" s="12">
        <f>VLOOKUP(A37,'[2]100m'!$A$6:$T$85,3,FALSE)</f>
        <v>32</v>
      </c>
      <c r="C37" s="12">
        <f>VLOOKUP(A37,'[2]100m'!$A$6:$T$85,5,FALSE)</f>
        <v>18</v>
      </c>
      <c r="D37" s="12" t="str">
        <f>VLOOKUP(A37,'[2]100m'!$A$6:$T$85,7,FALSE)</f>
        <v/>
      </c>
      <c r="E37" s="12">
        <f>VLOOKUP(A37,'[2]100m'!$A$6:$T$85,10,FALSE)</f>
        <v>95</v>
      </c>
      <c r="F37" s="12" t="str">
        <f>VLOOKUP(A37,'[2]100m'!$A$6:$T$85,12,FALSE)</f>
        <v>Tomáš ŽÁČEK</v>
      </c>
      <c r="G37" s="12" t="str">
        <f>VLOOKUP(A37,'[2]100m'!$A$6:$T$85,13,FALSE)</f>
        <v>Mosty</v>
      </c>
      <c r="H37" s="11">
        <f>VLOOKUP(A37,'[2]100m'!$A$6:$T$85,14,FALSE)</f>
        <v>20.27</v>
      </c>
      <c r="I37" s="11">
        <f>VLOOKUP(A37,'[2]100m'!$A$6:$T$85,15,FALSE)</f>
        <v>18.88</v>
      </c>
      <c r="J37" s="11">
        <f>VLOOKUP(A37,'[2]100m'!$A$6:$T$85,16,FALSE)</f>
        <v>18.88</v>
      </c>
    </row>
    <row r="38" spans="1:10" x14ac:dyDescent="0.2">
      <c r="A38" s="10">
        <v>33</v>
      </c>
      <c r="B38" s="12">
        <f>VLOOKUP(A38,'[2]100m'!$A$6:$T$85,3,FALSE)</f>
        <v>33</v>
      </c>
      <c r="C38" s="12" t="str">
        <f>VLOOKUP(A38,'[2]100m'!$A$6:$T$85,5,FALSE)</f>
        <v/>
      </c>
      <c r="D38" s="12">
        <f>VLOOKUP(A38,'[2]100m'!$A$6:$T$85,7,FALSE)</f>
        <v>15</v>
      </c>
      <c r="E38" s="12">
        <f>VLOOKUP(A38,'[2]100m'!$A$6:$T$85,10,FALSE)</f>
        <v>46</v>
      </c>
      <c r="F38" s="12" t="str">
        <f>VLOOKUP(A38,'[2]100m'!$A$6:$T$85,12,FALSE)</f>
        <v>Lukáš KOUDELKA</v>
      </c>
      <c r="G38" s="12" t="str">
        <f>VLOOKUP(A38,'[2]100m'!$A$6:$T$85,13,FALSE)</f>
        <v>Domamyslice</v>
      </c>
      <c r="H38" s="11">
        <f>VLOOKUP(A38,'[2]100m'!$A$6:$T$85,14,FALSE)</f>
        <v>20.43</v>
      </c>
      <c r="I38" s="11">
        <f>VLOOKUP(A38,'[2]100m'!$A$6:$T$85,15,FALSE)</f>
        <v>18.89</v>
      </c>
      <c r="J38" s="11">
        <f>VLOOKUP(A38,'[2]100m'!$A$6:$T$85,16,FALSE)</f>
        <v>18.89</v>
      </c>
    </row>
    <row r="39" spans="1:10" x14ac:dyDescent="0.2">
      <c r="A39" s="10">
        <v>34</v>
      </c>
      <c r="B39" s="12">
        <f>VLOOKUP(A39,'[2]100m'!$A$6:$T$85,3,FALSE)</f>
        <v>34</v>
      </c>
      <c r="C39" s="12">
        <f>VLOOKUP(A39,'[2]100m'!$A$6:$T$85,5,FALSE)</f>
        <v>19</v>
      </c>
      <c r="D39" s="12" t="str">
        <f>VLOOKUP(A39,'[2]100m'!$A$6:$T$85,7,FALSE)</f>
        <v/>
      </c>
      <c r="E39" s="12">
        <f>VLOOKUP(A39,'[2]100m'!$A$6:$T$85,10,FALSE)</f>
        <v>75</v>
      </c>
      <c r="F39" s="12" t="str">
        <f>VLOOKUP(A39,'[2]100m'!$A$6:$T$85,12,FALSE)</f>
        <v>Richard ALEXOVIČ</v>
      </c>
      <c r="G39" s="12" t="str">
        <f>VLOOKUP(A39,'[2]100m'!$A$6:$T$85,13,FALSE)</f>
        <v>Kozlovice</v>
      </c>
      <c r="H39" s="11">
        <f>VLOOKUP(A39,'[2]100m'!$A$6:$T$85,14,FALSE)</f>
        <v>20.91</v>
      </c>
      <c r="I39" s="11">
        <f>VLOOKUP(A39,'[2]100m'!$A$6:$T$85,15,FALSE)</f>
        <v>18.98</v>
      </c>
      <c r="J39" s="11">
        <f>VLOOKUP(A39,'[2]100m'!$A$6:$T$85,16,FALSE)</f>
        <v>18.98</v>
      </c>
    </row>
    <row r="40" spans="1:10" x14ac:dyDescent="0.2">
      <c r="A40" s="10">
        <v>35</v>
      </c>
      <c r="B40" s="12">
        <f>VLOOKUP(A40,'[2]100m'!$A$6:$T$85,3,FALSE)</f>
        <v>35</v>
      </c>
      <c r="C40" s="12">
        <f>VLOOKUP(A40,'[2]100m'!$A$6:$T$85,5,FALSE)</f>
        <v>20</v>
      </c>
      <c r="D40" s="12" t="str">
        <f>VLOOKUP(A40,'[2]100m'!$A$6:$T$85,7,FALSE)</f>
        <v/>
      </c>
      <c r="E40" s="12">
        <f>VLOOKUP(A40,'[2]100m'!$A$6:$T$85,10,FALSE)</f>
        <v>36</v>
      </c>
      <c r="F40" s="12" t="str">
        <f>VLOOKUP(A40,'[2]100m'!$A$6:$T$85,12,FALSE)</f>
        <v>Tomáš HEIDUK</v>
      </c>
      <c r="G40" s="12" t="str">
        <f>VLOOKUP(A40,'[2]100m'!$A$6:$T$85,13,FALSE)</f>
        <v>Michálkovice</v>
      </c>
      <c r="H40" s="11">
        <f>VLOOKUP(A40,'[2]100m'!$A$6:$T$85,14,FALSE)</f>
        <v>19.34</v>
      </c>
      <c r="I40" s="11">
        <f>VLOOKUP(A40,'[2]100m'!$A$6:$T$85,15,FALSE)</f>
        <v>19.04</v>
      </c>
      <c r="J40" s="11">
        <f>VLOOKUP(A40,'[2]100m'!$A$6:$T$85,16,FALSE)</f>
        <v>19.04</v>
      </c>
    </row>
    <row r="41" spans="1:10" x14ac:dyDescent="0.2">
      <c r="A41" s="10">
        <v>36</v>
      </c>
      <c r="B41" s="12">
        <f>VLOOKUP(A41,'[2]100m'!$A$6:$T$85,3,FALSE)</f>
        <v>36</v>
      </c>
      <c r="C41" s="12">
        <f>VLOOKUP(A41,'[2]100m'!$A$6:$T$85,5,FALSE)</f>
        <v>21</v>
      </c>
      <c r="D41" s="12" t="str">
        <f>VLOOKUP(A41,'[2]100m'!$A$6:$T$85,7,FALSE)</f>
        <v/>
      </c>
      <c r="E41" s="12">
        <f>VLOOKUP(A41,'[2]100m'!$A$6:$T$85,10,FALSE)</f>
        <v>93</v>
      </c>
      <c r="F41" s="12" t="str">
        <f>VLOOKUP(A41,'[2]100m'!$A$6:$T$85,12,FALSE)</f>
        <v>Jiří CHROBOK</v>
      </c>
      <c r="G41" s="12" t="str">
        <f>VLOOKUP(A41,'[2]100m'!$A$6:$T$85,13,FALSE)</f>
        <v>Mosty</v>
      </c>
      <c r="H41" s="11">
        <f>VLOOKUP(A41,'[2]100m'!$A$6:$T$85,14,FALSE)</f>
        <v>22.16</v>
      </c>
      <c r="I41" s="11">
        <f>VLOOKUP(A41,'[2]100m'!$A$6:$T$85,15,FALSE)</f>
        <v>19.059999999999999</v>
      </c>
      <c r="J41" s="11">
        <f>VLOOKUP(A41,'[2]100m'!$A$6:$T$85,16,FALSE)</f>
        <v>19.059999999999999</v>
      </c>
    </row>
    <row r="42" spans="1:10" x14ac:dyDescent="0.2">
      <c r="A42" s="10">
        <v>37</v>
      </c>
      <c r="B42" s="12">
        <f>VLOOKUP(A42,'[2]100m'!$A$6:$T$85,3,FALSE)</f>
        <v>37</v>
      </c>
      <c r="C42" s="12" t="str">
        <f>VLOOKUP(A42,'[2]100m'!$A$6:$T$85,5,FALSE)</f>
        <v/>
      </c>
      <c r="D42" s="12">
        <f>VLOOKUP(A42,'[2]100m'!$A$6:$T$85,7,FALSE)</f>
        <v>16</v>
      </c>
      <c r="E42" s="12">
        <f>VLOOKUP(A42,'[2]100m'!$A$6:$T$85,10,FALSE)</f>
        <v>87</v>
      </c>
      <c r="F42" s="12" t="str">
        <f>VLOOKUP(A42,'[2]100m'!$A$6:$T$85,12,FALSE)</f>
        <v>Pavel SKOUPIL</v>
      </c>
      <c r="G42" s="12" t="str">
        <f>VLOOKUP(A42,'[2]100m'!$A$6:$T$85,13,FALSE)</f>
        <v>Ludéřov</v>
      </c>
      <c r="H42" s="11">
        <f>VLOOKUP(A42,'[2]100m'!$A$6:$T$85,14,FALSE)</f>
        <v>99.99</v>
      </c>
      <c r="I42" s="11">
        <f>VLOOKUP(A42,'[2]100m'!$A$6:$T$85,15,FALSE)</f>
        <v>19.12</v>
      </c>
      <c r="J42" s="11">
        <f>VLOOKUP(A42,'[2]100m'!$A$6:$T$85,16,FALSE)</f>
        <v>19.12</v>
      </c>
    </row>
    <row r="43" spans="1:10" x14ac:dyDescent="0.2">
      <c r="A43" s="10">
        <v>38</v>
      </c>
      <c r="B43" s="12">
        <f>VLOOKUP(A43,'[2]100m'!$A$6:$T$85,3,FALSE)</f>
        <v>38</v>
      </c>
      <c r="C43" s="12">
        <f>VLOOKUP(A43,'[2]100m'!$A$6:$T$85,5,FALSE)</f>
        <v>22</v>
      </c>
      <c r="D43" s="12" t="str">
        <f>VLOOKUP(A43,'[2]100m'!$A$6:$T$85,7,FALSE)</f>
        <v/>
      </c>
      <c r="E43" s="12">
        <f>VLOOKUP(A43,'[2]100m'!$A$6:$T$85,10,FALSE)</f>
        <v>37</v>
      </c>
      <c r="F43" s="12" t="str">
        <f>VLOOKUP(A43,'[2]100m'!$A$6:$T$85,12,FALSE)</f>
        <v>Michal ADÁMEK</v>
      </c>
      <c r="G43" s="12" t="str">
        <f>VLOOKUP(A43,'[2]100m'!$A$6:$T$85,13,FALSE)</f>
        <v>Michálkovice</v>
      </c>
      <c r="H43" s="11">
        <f>VLOOKUP(A43,'[2]100m'!$A$6:$T$85,14,FALSE)</f>
        <v>19.14</v>
      </c>
      <c r="I43" s="11">
        <f>VLOOKUP(A43,'[2]100m'!$A$6:$T$85,15,FALSE)</f>
        <v>99.99</v>
      </c>
      <c r="J43" s="11">
        <f>VLOOKUP(A43,'[2]100m'!$A$6:$T$85,16,FALSE)</f>
        <v>19.14</v>
      </c>
    </row>
    <row r="44" spans="1:10" x14ac:dyDescent="0.2">
      <c r="A44" s="10">
        <v>39</v>
      </c>
      <c r="B44" s="12">
        <f>VLOOKUP(A44,'[2]100m'!$A$6:$T$85,3,FALSE)</f>
        <v>39</v>
      </c>
      <c r="C44" s="12">
        <f>VLOOKUP(A44,'[2]100m'!$A$6:$T$85,5,FALSE)</f>
        <v>23</v>
      </c>
      <c r="D44" s="12" t="str">
        <f>VLOOKUP(A44,'[2]100m'!$A$6:$T$85,7,FALSE)</f>
        <v/>
      </c>
      <c r="E44" s="12">
        <f>VLOOKUP(A44,'[2]100m'!$A$6:$T$85,10,FALSE)</f>
        <v>28</v>
      </c>
      <c r="F44" s="12" t="str">
        <f>VLOOKUP(A44,'[2]100m'!$A$6:$T$85,12,FALSE)</f>
        <v>Ondřej KAHÁNEK</v>
      </c>
      <c r="G44" s="12" t="str">
        <f>VLOOKUP(A44,'[2]100m'!$A$6:$T$85,13,FALSE)</f>
        <v>Závišice</v>
      </c>
      <c r="H44" s="11">
        <f>VLOOKUP(A44,'[2]100m'!$A$6:$T$85,14,FALSE)</f>
        <v>19.27</v>
      </c>
      <c r="I44" s="11">
        <f>VLOOKUP(A44,'[2]100m'!$A$6:$T$85,15,FALSE)</f>
        <v>20.43</v>
      </c>
      <c r="J44" s="11">
        <f>VLOOKUP(A44,'[2]100m'!$A$6:$T$85,16,FALSE)</f>
        <v>19.27</v>
      </c>
    </row>
    <row r="45" spans="1:10" x14ac:dyDescent="0.2">
      <c r="A45" s="10">
        <v>40</v>
      </c>
      <c r="B45" s="12">
        <f>VLOOKUP(A45,'[2]100m'!$A$6:$T$85,3,FALSE)</f>
        <v>40</v>
      </c>
      <c r="C45" s="12" t="str">
        <f>VLOOKUP(A45,'[2]100m'!$A$6:$T$85,5,FALSE)</f>
        <v/>
      </c>
      <c r="D45" s="12">
        <f>VLOOKUP(A45,'[2]100m'!$A$6:$T$85,7,FALSE)</f>
        <v>17</v>
      </c>
      <c r="E45" s="12">
        <f>VLOOKUP(A45,'[2]100m'!$A$6:$T$85,10,FALSE)</f>
        <v>85</v>
      </c>
      <c r="F45" s="12" t="str">
        <f>VLOOKUP(A45,'[2]100m'!$A$6:$T$85,12,FALSE)</f>
        <v>Michal ŠPIČAN</v>
      </c>
      <c r="G45" s="12" t="str">
        <f>VLOOKUP(A45,'[2]100m'!$A$6:$T$85,13,FALSE)</f>
        <v>Ludéřov</v>
      </c>
      <c r="H45" s="11">
        <f>VLOOKUP(A45,'[2]100m'!$A$6:$T$85,14,FALSE)</f>
        <v>19.63</v>
      </c>
      <c r="I45" s="11">
        <f>VLOOKUP(A45,'[2]100m'!$A$6:$T$85,15,FALSE)</f>
        <v>19.28</v>
      </c>
      <c r="J45" s="11">
        <f>VLOOKUP(A45,'[2]100m'!$A$6:$T$85,16,FALSE)</f>
        <v>19.28</v>
      </c>
    </row>
    <row r="46" spans="1:10" x14ac:dyDescent="0.2">
      <c r="A46" s="10">
        <v>41</v>
      </c>
      <c r="B46" s="12">
        <f>VLOOKUP(A46,'[2]100m'!$A$6:$T$85,3,FALSE)</f>
        <v>41</v>
      </c>
      <c r="C46" s="12">
        <f>VLOOKUP(A46,'[2]100m'!$A$6:$T$85,5,FALSE)</f>
        <v>24</v>
      </c>
      <c r="D46" s="12" t="str">
        <f>VLOOKUP(A46,'[2]100m'!$A$6:$T$85,7,FALSE)</f>
        <v/>
      </c>
      <c r="E46" s="12">
        <f>VLOOKUP(A46,'[2]100m'!$A$6:$T$85,10,FALSE)</f>
        <v>96</v>
      </c>
      <c r="F46" s="12" t="str">
        <f>VLOOKUP(A46,'[2]100m'!$A$6:$T$85,12,FALSE)</f>
        <v>Jakub BRANNÝ</v>
      </c>
      <c r="G46" s="12" t="str">
        <f>VLOOKUP(A46,'[2]100m'!$A$6:$T$85,13,FALSE)</f>
        <v>Mosty</v>
      </c>
      <c r="H46" s="11">
        <f>VLOOKUP(A46,'[2]100m'!$A$6:$T$85,14,FALSE)</f>
        <v>99.99</v>
      </c>
      <c r="I46" s="11">
        <f>VLOOKUP(A46,'[2]100m'!$A$6:$T$85,15,FALSE)</f>
        <v>19.28</v>
      </c>
      <c r="J46" s="11">
        <f>VLOOKUP(A46,'[2]100m'!$A$6:$T$85,16,FALSE)</f>
        <v>19.28</v>
      </c>
    </row>
    <row r="47" spans="1:10" x14ac:dyDescent="0.2">
      <c r="A47" s="10">
        <v>42</v>
      </c>
      <c r="B47" s="12">
        <f>VLOOKUP(A47,'[2]100m'!$A$6:$T$85,3,FALSE)</f>
        <v>42</v>
      </c>
      <c r="C47" s="12" t="str">
        <f>VLOOKUP(A47,'[2]100m'!$A$6:$T$85,5,FALSE)</f>
        <v/>
      </c>
      <c r="D47" s="12">
        <f>VLOOKUP(A47,'[2]100m'!$A$6:$T$85,7,FALSE)</f>
        <v>18</v>
      </c>
      <c r="E47" s="12">
        <f>VLOOKUP(A47,'[2]100m'!$A$6:$T$85,10,FALSE)</f>
        <v>62</v>
      </c>
      <c r="F47" s="12" t="str">
        <f>VLOOKUP(A47,'[2]100m'!$A$6:$T$85,12,FALSE)</f>
        <v>Pavel OREL</v>
      </c>
      <c r="G47" s="12" t="str">
        <f>VLOOKUP(A47,'[2]100m'!$A$6:$T$85,13,FALSE)</f>
        <v>Milotice nad Bečvou</v>
      </c>
      <c r="H47" s="11">
        <f>VLOOKUP(A47,'[2]100m'!$A$6:$T$85,14,FALSE)</f>
        <v>23.22</v>
      </c>
      <c r="I47" s="11">
        <f>VLOOKUP(A47,'[2]100m'!$A$6:$T$85,15,FALSE)</f>
        <v>19.37</v>
      </c>
      <c r="J47" s="11">
        <f>VLOOKUP(A47,'[2]100m'!$A$6:$T$85,16,FALSE)</f>
        <v>19.37</v>
      </c>
    </row>
    <row r="48" spans="1:10" x14ac:dyDescent="0.2">
      <c r="A48" s="10">
        <v>43</v>
      </c>
      <c r="B48" s="12">
        <f>VLOOKUP(A48,'[2]100m'!$A$6:$T$85,3,FALSE)</f>
        <v>43</v>
      </c>
      <c r="C48" s="12">
        <f>VLOOKUP(A48,'[2]100m'!$A$6:$T$85,5,FALSE)</f>
        <v>25</v>
      </c>
      <c r="D48" s="12" t="str">
        <f>VLOOKUP(A48,'[2]100m'!$A$6:$T$85,7,FALSE)</f>
        <v/>
      </c>
      <c r="E48" s="12">
        <f>VLOOKUP(A48,'[2]100m'!$A$6:$T$85,10,FALSE)</f>
        <v>91</v>
      </c>
      <c r="F48" s="12" t="str">
        <f>VLOOKUP(A48,'[2]100m'!$A$6:$T$85,12,FALSE)</f>
        <v>Tomáš CZOPNIK</v>
      </c>
      <c r="G48" s="12" t="str">
        <f>VLOOKUP(A48,'[2]100m'!$A$6:$T$85,13,FALSE)</f>
        <v>Mosty</v>
      </c>
      <c r="H48" s="11">
        <f>VLOOKUP(A48,'[2]100m'!$A$6:$T$85,14,FALSE)</f>
        <v>19.63</v>
      </c>
      <c r="I48" s="11">
        <f>VLOOKUP(A48,'[2]100m'!$A$6:$T$85,15,FALSE)</f>
        <v>19.41</v>
      </c>
      <c r="J48" s="11">
        <f>VLOOKUP(A48,'[2]100m'!$A$6:$T$85,16,FALSE)</f>
        <v>19.41</v>
      </c>
    </row>
    <row r="49" spans="1:10" x14ac:dyDescent="0.2">
      <c r="A49" s="10">
        <v>44</v>
      </c>
      <c r="B49" s="12">
        <f>VLOOKUP(A49,'[2]100m'!$A$6:$T$85,3,FALSE)</f>
        <v>44</v>
      </c>
      <c r="C49" s="12" t="str">
        <f>VLOOKUP(A49,'[2]100m'!$A$6:$T$85,5,FALSE)</f>
        <v/>
      </c>
      <c r="D49" s="12">
        <f>VLOOKUP(A49,'[2]100m'!$A$6:$T$85,7,FALSE)</f>
        <v>19</v>
      </c>
      <c r="E49" s="12">
        <f>VLOOKUP(A49,'[2]100m'!$A$6:$T$85,10,FALSE)</f>
        <v>42</v>
      </c>
      <c r="F49" s="12" t="str">
        <f>VLOOKUP(A49,'[2]100m'!$A$6:$T$85,12,FALSE)</f>
        <v>Tomáš HAVLÍČEK</v>
      </c>
      <c r="G49" s="12" t="str">
        <f>VLOOKUP(A49,'[2]100m'!$A$6:$T$85,13,FALSE)</f>
        <v>Domamyslice</v>
      </c>
      <c r="H49" s="11">
        <f>VLOOKUP(A49,'[2]100m'!$A$6:$T$85,14,FALSE)</f>
        <v>21.02</v>
      </c>
      <c r="I49" s="11">
        <f>VLOOKUP(A49,'[2]100m'!$A$6:$T$85,15,FALSE)</f>
        <v>19.43</v>
      </c>
      <c r="J49" s="11">
        <f>VLOOKUP(A49,'[2]100m'!$A$6:$T$85,16,FALSE)</f>
        <v>19.43</v>
      </c>
    </row>
    <row r="50" spans="1:10" x14ac:dyDescent="0.2">
      <c r="A50" s="10">
        <v>45</v>
      </c>
      <c r="B50" s="12">
        <f>VLOOKUP(A50,'[2]100m'!$A$6:$T$85,3,FALSE)</f>
        <v>45</v>
      </c>
      <c r="C50" s="12" t="str">
        <f>VLOOKUP(A50,'[2]100m'!$A$6:$T$85,5,FALSE)</f>
        <v/>
      </c>
      <c r="D50" s="12">
        <f>VLOOKUP(A50,'[2]100m'!$A$6:$T$85,7,FALSE)</f>
        <v>20</v>
      </c>
      <c r="E50" s="12">
        <f>VLOOKUP(A50,'[2]100m'!$A$6:$T$85,10,FALSE)</f>
        <v>82</v>
      </c>
      <c r="F50" s="12" t="str">
        <f>VLOOKUP(A50,'[2]100m'!$A$6:$T$85,12,FALSE)</f>
        <v>Lukáš NAVRÁTIL</v>
      </c>
      <c r="G50" s="12" t="str">
        <f>VLOOKUP(A50,'[2]100m'!$A$6:$T$85,13,FALSE)</f>
        <v>Ludéřov</v>
      </c>
      <c r="H50" s="11">
        <f>VLOOKUP(A50,'[2]100m'!$A$6:$T$85,14,FALSE)</f>
        <v>99.99</v>
      </c>
      <c r="I50" s="11">
        <f>VLOOKUP(A50,'[2]100m'!$A$6:$T$85,15,FALSE)</f>
        <v>19.46</v>
      </c>
      <c r="J50" s="11">
        <f>VLOOKUP(A50,'[2]100m'!$A$6:$T$85,16,FALSE)</f>
        <v>19.46</v>
      </c>
    </row>
    <row r="51" spans="1:10" x14ac:dyDescent="0.2">
      <c r="A51" s="10">
        <v>46</v>
      </c>
      <c r="B51" s="12">
        <f>VLOOKUP(A51,'[2]100m'!$A$6:$T$85,3,FALSE)</f>
        <v>46</v>
      </c>
      <c r="C51" s="12">
        <f>VLOOKUP(A51,'[2]100m'!$A$6:$T$85,5,FALSE)</f>
        <v>26</v>
      </c>
      <c r="D51" s="12" t="str">
        <f>VLOOKUP(A51,'[2]100m'!$A$6:$T$85,7,FALSE)</f>
        <v/>
      </c>
      <c r="E51" s="12">
        <f>VLOOKUP(A51,'[2]100m'!$A$6:$T$85,10,FALSE)</f>
        <v>73</v>
      </c>
      <c r="F51" s="12" t="str">
        <f>VLOOKUP(A51,'[2]100m'!$A$6:$T$85,12,FALSE)</f>
        <v>Marek HOTA</v>
      </c>
      <c r="G51" s="12" t="str">
        <f>VLOOKUP(A51,'[2]100m'!$A$6:$T$85,13,FALSE)</f>
        <v>Kozlovice</v>
      </c>
      <c r="H51" s="11">
        <f>VLOOKUP(A51,'[2]100m'!$A$6:$T$85,14,FALSE)</f>
        <v>19.489999999999998</v>
      </c>
      <c r="I51" s="11">
        <f>VLOOKUP(A51,'[2]100m'!$A$6:$T$85,15,FALSE)</f>
        <v>99.99</v>
      </c>
      <c r="J51" s="11">
        <f>VLOOKUP(A51,'[2]100m'!$A$6:$T$85,16,FALSE)</f>
        <v>19.489999999999998</v>
      </c>
    </row>
    <row r="52" spans="1:10" x14ac:dyDescent="0.2">
      <c r="A52" s="10">
        <v>47</v>
      </c>
      <c r="B52" s="12">
        <f>VLOOKUP(A52,'[2]100m'!$A$6:$T$85,3,FALSE)</f>
        <v>47</v>
      </c>
      <c r="C52" s="12">
        <f>VLOOKUP(A52,'[2]100m'!$A$6:$T$85,5,FALSE)</f>
        <v>27</v>
      </c>
      <c r="D52" s="12" t="str">
        <f>VLOOKUP(A52,'[2]100m'!$A$6:$T$85,7,FALSE)</f>
        <v/>
      </c>
      <c r="E52" s="12">
        <f>VLOOKUP(A52,'[2]100m'!$A$6:$T$85,10,FALSE)</f>
        <v>23</v>
      </c>
      <c r="F52" s="12" t="str">
        <f>VLOOKUP(A52,'[2]100m'!$A$6:$T$85,12,FALSE)</f>
        <v>Martin KUDELA</v>
      </c>
      <c r="G52" s="12" t="str">
        <f>VLOOKUP(A52,'[2]100m'!$A$6:$T$85,13,FALSE)</f>
        <v>Závišice</v>
      </c>
      <c r="H52" s="11">
        <f>VLOOKUP(A52,'[2]100m'!$A$6:$T$85,14,FALSE)</f>
        <v>19.5</v>
      </c>
      <c r="I52" s="11">
        <f>VLOOKUP(A52,'[2]100m'!$A$6:$T$85,15,FALSE)</f>
        <v>20.21</v>
      </c>
      <c r="J52" s="11">
        <f>VLOOKUP(A52,'[2]100m'!$A$6:$T$85,16,FALSE)</f>
        <v>19.5</v>
      </c>
    </row>
    <row r="53" spans="1:10" x14ac:dyDescent="0.2">
      <c r="A53" s="10">
        <v>48</v>
      </c>
      <c r="B53" s="12">
        <f>VLOOKUP(A53,'[2]100m'!$A$6:$T$85,3,FALSE)</f>
        <v>48</v>
      </c>
      <c r="C53" s="12">
        <f>VLOOKUP(A53,'[2]100m'!$A$6:$T$85,5,FALSE)</f>
        <v>28</v>
      </c>
      <c r="D53" s="12" t="str">
        <f>VLOOKUP(A53,'[2]100m'!$A$6:$T$85,7,FALSE)</f>
        <v/>
      </c>
      <c r="E53" s="12">
        <f>VLOOKUP(A53,'[2]100m'!$A$6:$T$85,10,FALSE)</f>
        <v>21</v>
      </c>
      <c r="F53" s="12" t="str">
        <f>VLOOKUP(A53,'[2]100m'!$A$6:$T$85,12,FALSE)</f>
        <v>Ondřej ČÍP</v>
      </c>
      <c r="G53" s="12" t="str">
        <f>VLOOKUP(A53,'[2]100m'!$A$6:$T$85,13,FALSE)</f>
        <v>Závišice</v>
      </c>
      <c r="H53" s="11">
        <f>VLOOKUP(A53,'[2]100m'!$A$6:$T$85,14,FALSE)</f>
        <v>19.670000000000002</v>
      </c>
      <c r="I53" s="11">
        <f>VLOOKUP(A53,'[2]100m'!$A$6:$T$85,15,FALSE)</f>
        <v>22.85</v>
      </c>
      <c r="J53" s="11">
        <f>VLOOKUP(A53,'[2]100m'!$A$6:$T$85,16,FALSE)</f>
        <v>19.670000000000002</v>
      </c>
    </row>
    <row r="54" spans="1:10" x14ac:dyDescent="0.2">
      <c r="A54" s="10">
        <v>49</v>
      </c>
      <c r="B54" s="12">
        <f>VLOOKUP(A54,'[2]100m'!$A$6:$T$85,3,FALSE)</f>
        <v>49</v>
      </c>
      <c r="C54" s="12">
        <f>VLOOKUP(A54,'[2]100m'!$A$6:$T$85,5,FALSE)</f>
        <v>29</v>
      </c>
      <c r="D54" s="12" t="str">
        <f>VLOOKUP(A54,'[2]100m'!$A$6:$T$85,7,FALSE)</f>
        <v/>
      </c>
      <c r="E54" s="12">
        <f>VLOOKUP(A54,'[2]100m'!$A$6:$T$85,10,FALSE)</f>
        <v>74</v>
      </c>
      <c r="F54" s="12" t="str">
        <f>VLOOKUP(A54,'[2]100m'!$A$6:$T$85,12,FALSE)</f>
        <v>Tomáš ŽUROVEC</v>
      </c>
      <c r="G54" s="12" t="str">
        <f>VLOOKUP(A54,'[2]100m'!$A$6:$T$85,13,FALSE)</f>
        <v>Kozlovice</v>
      </c>
      <c r="H54" s="11">
        <f>VLOOKUP(A54,'[2]100m'!$A$6:$T$85,14,FALSE)</f>
        <v>19.75</v>
      </c>
      <c r="I54" s="11">
        <f>VLOOKUP(A54,'[2]100m'!$A$6:$T$85,15,FALSE)</f>
        <v>99.99</v>
      </c>
      <c r="J54" s="11">
        <f>VLOOKUP(A54,'[2]100m'!$A$6:$T$85,16,FALSE)</f>
        <v>19.75</v>
      </c>
    </row>
    <row r="55" spans="1:10" x14ac:dyDescent="0.2">
      <c r="A55" s="10">
        <v>50</v>
      </c>
      <c r="B55" s="12">
        <f>VLOOKUP(A55,'[2]100m'!$A$6:$T$85,3,FALSE)</f>
        <v>50</v>
      </c>
      <c r="C55" s="12" t="str">
        <f>VLOOKUP(A55,'[2]100m'!$A$6:$T$85,5,FALSE)</f>
        <v/>
      </c>
      <c r="D55" s="12">
        <f>VLOOKUP(A55,'[2]100m'!$A$6:$T$85,7,FALSE)</f>
        <v>21</v>
      </c>
      <c r="E55" s="12">
        <f>VLOOKUP(A55,'[2]100m'!$A$6:$T$85,10,FALSE)</f>
        <v>64</v>
      </c>
      <c r="F55" s="12" t="str">
        <f>VLOOKUP(A55,'[2]100m'!$A$6:$T$85,12,FALSE)</f>
        <v>Martin BEZDĚK</v>
      </c>
      <c r="G55" s="12" t="str">
        <f>VLOOKUP(A55,'[2]100m'!$A$6:$T$85,13,FALSE)</f>
        <v>Milotice nad Bečvou</v>
      </c>
      <c r="H55" s="11">
        <f>VLOOKUP(A55,'[2]100m'!$A$6:$T$85,14,FALSE)</f>
        <v>20.65</v>
      </c>
      <c r="I55" s="11">
        <f>VLOOKUP(A55,'[2]100m'!$A$6:$T$85,15,FALSE)</f>
        <v>19.93</v>
      </c>
      <c r="J55" s="11">
        <f>VLOOKUP(A55,'[2]100m'!$A$6:$T$85,16,FALSE)</f>
        <v>19.93</v>
      </c>
    </row>
    <row r="56" spans="1:10" x14ac:dyDescent="0.2">
      <c r="A56" s="10">
        <v>51</v>
      </c>
      <c r="B56" s="12">
        <f>VLOOKUP(A56,'[2]100m'!$A$6:$T$85,3,FALSE)</f>
        <v>51</v>
      </c>
      <c r="C56" s="12">
        <f>VLOOKUP(A56,'[2]100m'!$A$6:$T$85,5,FALSE)</f>
        <v>30</v>
      </c>
      <c r="D56" s="12" t="str">
        <f>VLOOKUP(A56,'[2]100m'!$A$6:$T$85,7,FALSE)</f>
        <v/>
      </c>
      <c r="E56" s="12">
        <f>VLOOKUP(A56,'[2]100m'!$A$6:$T$85,10,FALSE)</f>
        <v>98</v>
      </c>
      <c r="F56" s="12" t="str">
        <f>VLOOKUP(A56,'[2]100m'!$A$6:$T$85,12,FALSE)</f>
        <v>Filip LÁZNIČKA</v>
      </c>
      <c r="G56" s="12" t="str">
        <f>VLOOKUP(A56,'[2]100m'!$A$6:$T$85,13,FALSE)</f>
        <v>Mosty</v>
      </c>
      <c r="H56" s="11">
        <f>VLOOKUP(A56,'[2]100m'!$A$6:$T$85,14,FALSE)</f>
        <v>19.97</v>
      </c>
      <c r="I56" s="11">
        <f>VLOOKUP(A56,'[2]100m'!$A$6:$T$85,15,FALSE)</f>
        <v>20.47</v>
      </c>
      <c r="J56" s="11">
        <f>VLOOKUP(A56,'[2]100m'!$A$6:$T$85,16,FALSE)</f>
        <v>19.97</v>
      </c>
    </row>
    <row r="57" spans="1:10" x14ac:dyDescent="0.2">
      <c r="A57" s="10">
        <v>52</v>
      </c>
      <c r="B57" s="12">
        <f>VLOOKUP(A57,'[2]100m'!$A$6:$T$85,3,FALSE)</f>
        <v>52</v>
      </c>
      <c r="C57" s="12" t="str">
        <f>VLOOKUP(A57,'[2]100m'!$A$6:$T$85,5,FALSE)</f>
        <v/>
      </c>
      <c r="D57" s="12">
        <f>VLOOKUP(A57,'[2]100m'!$A$6:$T$85,7,FALSE)</f>
        <v>22</v>
      </c>
      <c r="E57" s="12">
        <f>VLOOKUP(A57,'[2]100m'!$A$6:$T$85,10,FALSE)</f>
        <v>89</v>
      </c>
      <c r="F57" s="12" t="str">
        <f>VLOOKUP(A57,'[2]100m'!$A$6:$T$85,12,FALSE)</f>
        <v>Tomáš PALIČKA</v>
      </c>
      <c r="G57" s="12" t="str">
        <f>VLOOKUP(A57,'[2]100m'!$A$6:$T$85,13,FALSE)</f>
        <v>Ludéřov</v>
      </c>
      <c r="H57" s="11">
        <f>VLOOKUP(A57,'[2]100m'!$A$6:$T$85,14,FALSE)</f>
        <v>20.079999999999998</v>
      </c>
      <c r="I57" s="11">
        <f>VLOOKUP(A57,'[2]100m'!$A$6:$T$85,15,FALSE)</f>
        <v>99.99</v>
      </c>
      <c r="J57" s="11">
        <f>VLOOKUP(A57,'[2]100m'!$A$6:$T$85,16,FALSE)</f>
        <v>20.079999999999998</v>
      </c>
    </row>
    <row r="58" spans="1:10" x14ac:dyDescent="0.2">
      <c r="A58" s="10">
        <v>53</v>
      </c>
      <c r="B58" s="12">
        <f>VLOOKUP(A58,'[2]100m'!$A$6:$T$85,3,FALSE)</f>
        <v>53</v>
      </c>
      <c r="C58" s="12" t="str">
        <f>VLOOKUP(A58,'[2]100m'!$A$6:$T$85,5,FALSE)</f>
        <v/>
      </c>
      <c r="D58" s="12">
        <f>VLOOKUP(A58,'[2]100m'!$A$6:$T$85,7,FALSE)</f>
        <v>23</v>
      </c>
      <c r="E58" s="12">
        <f>VLOOKUP(A58,'[2]100m'!$A$6:$T$85,10,FALSE)</f>
        <v>19</v>
      </c>
      <c r="F58" s="12" t="str">
        <f>VLOOKUP(A58,'[2]100m'!$A$6:$T$85,12,FALSE)</f>
        <v>Patrik ŠÍBL</v>
      </c>
      <c r="G58" s="12" t="str">
        <f>VLOOKUP(A58,'[2]100m'!$A$6:$T$85,13,FALSE)</f>
        <v>Bludov</v>
      </c>
      <c r="H58" s="11">
        <f>VLOOKUP(A58,'[2]100m'!$A$6:$T$85,14,FALSE)</f>
        <v>20.13</v>
      </c>
      <c r="I58" s="11">
        <f>VLOOKUP(A58,'[2]100m'!$A$6:$T$85,15,FALSE)</f>
        <v>21.93</v>
      </c>
      <c r="J58" s="11">
        <f>VLOOKUP(A58,'[2]100m'!$A$6:$T$85,16,FALSE)</f>
        <v>20.13</v>
      </c>
    </row>
    <row r="59" spans="1:10" x14ac:dyDescent="0.2">
      <c r="A59" s="10">
        <v>54</v>
      </c>
      <c r="B59" s="12">
        <f>VLOOKUP(A59,'[2]100m'!$A$6:$T$85,3,FALSE)</f>
        <v>54</v>
      </c>
      <c r="C59" s="12">
        <f>VLOOKUP(A59,'[2]100m'!$A$6:$T$85,5,FALSE)</f>
        <v>31</v>
      </c>
      <c r="D59" s="12" t="str">
        <f>VLOOKUP(A59,'[2]100m'!$A$6:$T$85,7,FALSE)</f>
        <v/>
      </c>
      <c r="E59" s="12">
        <f>VLOOKUP(A59,'[2]100m'!$A$6:$T$85,10,FALSE)</f>
        <v>38</v>
      </c>
      <c r="F59" s="12" t="str">
        <f>VLOOKUP(A59,'[2]100m'!$A$6:$T$85,12,FALSE)</f>
        <v>Josef ŽLEBEK</v>
      </c>
      <c r="G59" s="12" t="str">
        <f>VLOOKUP(A59,'[2]100m'!$A$6:$T$85,13,FALSE)</f>
        <v>Michálkovice</v>
      </c>
      <c r="H59" s="11">
        <f>VLOOKUP(A59,'[2]100m'!$A$6:$T$85,14,FALSE)</f>
        <v>20.22</v>
      </c>
      <c r="I59" s="11">
        <f>VLOOKUP(A59,'[2]100m'!$A$6:$T$85,15,FALSE)</f>
        <v>21.59</v>
      </c>
      <c r="J59" s="11">
        <f>VLOOKUP(A59,'[2]100m'!$A$6:$T$85,16,FALSE)</f>
        <v>20.22</v>
      </c>
    </row>
    <row r="60" spans="1:10" x14ac:dyDescent="0.2">
      <c r="A60" s="10">
        <v>55</v>
      </c>
      <c r="B60" s="12">
        <f>VLOOKUP(A60,'[2]100m'!$A$6:$T$85,3,FALSE)</f>
        <v>55</v>
      </c>
      <c r="C60" s="12" t="str">
        <f>VLOOKUP(A60,'[2]100m'!$A$6:$T$85,5,FALSE)</f>
        <v/>
      </c>
      <c r="D60" s="12">
        <f>VLOOKUP(A60,'[2]100m'!$A$6:$T$85,7,FALSE)</f>
        <v>24</v>
      </c>
      <c r="E60" s="12">
        <f>VLOOKUP(A60,'[2]100m'!$A$6:$T$85,10,FALSE)</f>
        <v>45</v>
      </c>
      <c r="F60" s="12" t="str">
        <f>VLOOKUP(A60,'[2]100m'!$A$6:$T$85,12,FALSE)</f>
        <v>Jan HAVLÍČEK</v>
      </c>
      <c r="G60" s="12" t="str">
        <f>VLOOKUP(A60,'[2]100m'!$A$6:$T$85,13,FALSE)</f>
        <v>Domamyslice</v>
      </c>
      <c r="H60" s="11">
        <f>VLOOKUP(A60,'[2]100m'!$A$6:$T$85,14,FALSE)</f>
        <v>24.47</v>
      </c>
      <c r="I60" s="11">
        <f>VLOOKUP(A60,'[2]100m'!$A$6:$T$85,15,FALSE)</f>
        <v>20.399999999999999</v>
      </c>
      <c r="J60" s="11">
        <f>VLOOKUP(A60,'[2]100m'!$A$6:$T$85,16,FALSE)</f>
        <v>20.399999999999999</v>
      </c>
    </row>
    <row r="61" spans="1:10" x14ac:dyDescent="0.2">
      <c r="A61" s="10">
        <v>56</v>
      </c>
      <c r="B61" s="12">
        <f>VLOOKUP(A61,'[2]100m'!$A$6:$T$85,3,FALSE)</f>
        <v>56</v>
      </c>
      <c r="C61" s="12">
        <f>VLOOKUP(A61,'[2]100m'!$A$6:$T$85,5,FALSE)</f>
        <v>32</v>
      </c>
      <c r="D61" s="12" t="str">
        <f>VLOOKUP(A61,'[2]100m'!$A$6:$T$85,7,FALSE)</f>
        <v/>
      </c>
      <c r="E61" s="12">
        <f>VLOOKUP(A61,'[2]100m'!$A$6:$T$85,10,FALSE)</f>
        <v>22</v>
      </c>
      <c r="F61" s="12" t="str">
        <f>VLOOKUP(A61,'[2]100m'!$A$6:$T$85,12,FALSE)</f>
        <v>Michal KAVKA</v>
      </c>
      <c r="G61" s="12" t="str">
        <f>VLOOKUP(A61,'[2]100m'!$A$6:$T$85,13,FALSE)</f>
        <v>Závišice</v>
      </c>
      <c r="H61" s="11">
        <f>VLOOKUP(A61,'[2]100m'!$A$6:$T$85,14,FALSE)</f>
        <v>99.99</v>
      </c>
      <c r="I61" s="11">
        <f>VLOOKUP(A61,'[2]100m'!$A$6:$T$85,15,FALSE)</f>
        <v>20.440000000000001</v>
      </c>
      <c r="J61" s="11">
        <f>VLOOKUP(A61,'[2]100m'!$A$6:$T$85,16,FALSE)</f>
        <v>20.440000000000001</v>
      </c>
    </row>
    <row r="62" spans="1:10" x14ac:dyDescent="0.2">
      <c r="A62" s="10">
        <v>57</v>
      </c>
      <c r="B62" s="12">
        <f>VLOOKUP(A62,'[2]100m'!$A$6:$T$85,3,FALSE)</f>
        <v>57</v>
      </c>
      <c r="C62" s="12">
        <f>VLOOKUP(A62,'[2]100m'!$A$6:$T$85,5,FALSE)</f>
        <v>33</v>
      </c>
      <c r="D62" s="12" t="str">
        <f>VLOOKUP(A62,'[2]100m'!$A$6:$T$85,7,FALSE)</f>
        <v/>
      </c>
      <c r="E62" s="12">
        <f>VLOOKUP(A62,'[2]100m'!$A$6:$T$85,10,FALSE)</f>
        <v>27</v>
      </c>
      <c r="F62" s="12" t="str">
        <f>VLOOKUP(A62,'[2]100m'!$A$6:$T$85,12,FALSE)</f>
        <v>Radek BIEL</v>
      </c>
      <c r="G62" s="12" t="str">
        <f>VLOOKUP(A62,'[2]100m'!$A$6:$T$85,13,FALSE)</f>
        <v>Závišice</v>
      </c>
      <c r="H62" s="11">
        <f>VLOOKUP(A62,'[2]100m'!$A$6:$T$85,14,FALSE)</f>
        <v>22.34</v>
      </c>
      <c r="I62" s="11">
        <f>VLOOKUP(A62,'[2]100m'!$A$6:$T$85,15,FALSE)</f>
        <v>20.62</v>
      </c>
      <c r="J62" s="11">
        <f>VLOOKUP(A62,'[2]100m'!$A$6:$T$85,16,FALSE)</f>
        <v>20.62</v>
      </c>
    </row>
    <row r="63" spans="1:10" x14ac:dyDescent="0.2">
      <c r="A63" s="10">
        <v>58</v>
      </c>
      <c r="B63" s="12">
        <f>VLOOKUP(A63,'[2]100m'!$A$6:$T$85,3,FALSE)</f>
        <v>58</v>
      </c>
      <c r="C63" s="12" t="str">
        <f>VLOOKUP(A63,'[2]100m'!$A$6:$T$85,5,FALSE)</f>
        <v/>
      </c>
      <c r="D63" s="12">
        <f>VLOOKUP(A63,'[2]100m'!$A$6:$T$85,7,FALSE)</f>
        <v>25</v>
      </c>
      <c r="E63" s="12">
        <f>VLOOKUP(A63,'[2]100m'!$A$6:$T$85,10,FALSE)</f>
        <v>43</v>
      </c>
      <c r="F63" s="12" t="str">
        <f>VLOOKUP(A63,'[2]100m'!$A$6:$T$85,12,FALSE)</f>
        <v>David HANOUSEK</v>
      </c>
      <c r="G63" s="12" t="str">
        <f>VLOOKUP(A63,'[2]100m'!$A$6:$T$85,13,FALSE)</f>
        <v>Domamyslice</v>
      </c>
      <c r="H63" s="11">
        <f>VLOOKUP(A63,'[2]100m'!$A$6:$T$85,14,FALSE)</f>
        <v>21.59</v>
      </c>
      <c r="I63" s="11">
        <f>VLOOKUP(A63,'[2]100m'!$A$6:$T$85,15,FALSE)</f>
        <v>21</v>
      </c>
      <c r="J63" s="11">
        <f>VLOOKUP(A63,'[2]100m'!$A$6:$T$85,16,FALSE)</f>
        <v>21</v>
      </c>
    </row>
    <row r="64" spans="1:10" x14ac:dyDescent="0.2">
      <c r="A64" s="10">
        <v>59</v>
      </c>
      <c r="B64" s="12">
        <f>VLOOKUP(A64,'[2]100m'!$A$6:$T$85,3,FALSE)</f>
        <v>59</v>
      </c>
      <c r="C64" s="12" t="str">
        <f>VLOOKUP(A64,'[2]100m'!$A$6:$T$85,5,FALSE)</f>
        <v/>
      </c>
      <c r="D64" s="12">
        <f>VLOOKUP(A64,'[2]100m'!$A$6:$T$85,7,FALSE)</f>
        <v>26</v>
      </c>
      <c r="E64" s="12">
        <f>VLOOKUP(A64,'[2]100m'!$A$6:$T$85,10,FALSE)</f>
        <v>44</v>
      </c>
      <c r="F64" s="12" t="str">
        <f>VLOOKUP(A64,'[2]100m'!$A$6:$T$85,12,FALSE)</f>
        <v>Vít OTÁHAL</v>
      </c>
      <c r="G64" s="12" t="str">
        <f>VLOOKUP(A64,'[2]100m'!$A$6:$T$85,13,FALSE)</f>
        <v>Domamyslice</v>
      </c>
      <c r="H64" s="11">
        <f>VLOOKUP(A64,'[2]100m'!$A$6:$T$85,14,FALSE)</f>
        <v>21.23</v>
      </c>
      <c r="I64" s="11">
        <f>VLOOKUP(A64,'[2]100m'!$A$6:$T$85,15,FALSE)</f>
        <v>26.89</v>
      </c>
      <c r="J64" s="11">
        <f>VLOOKUP(A64,'[2]100m'!$A$6:$T$85,16,FALSE)</f>
        <v>21.23</v>
      </c>
    </row>
    <row r="65" spans="1:10" x14ac:dyDescent="0.2">
      <c r="A65" s="10">
        <v>60</v>
      </c>
      <c r="B65" s="12">
        <f>VLOOKUP(A65,'[2]100m'!$A$6:$T$85,3,FALSE)</f>
        <v>60</v>
      </c>
      <c r="C65" s="12">
        <f>VLOOKUP(A65,'[2]100m'!$A$6:$T$85,5,FALSE)</f>
        <v>34</v>
      </c>
      <c r="D65" s="12" t="str">
        <f>VLOOKUP(A65,'[2]100m'!$A$6:$T$85,7,FALSE)</f>
        <v/>
      </c>
      <c r="E65" s="12">
        <f>VLOOKUP(A65,'[2]100m'!$A$6:$T$85,10,FALSE)</f>
        <v>76</v>
      </c>
      <c r="F65" s="12" t="str">
        <f>VLOOKUP(A65,'[2]100m'!$A$6:$T$85,12,FALSE)</f>
        <v>Jaroslav DOLECH</v>
      </c>
      <c r="G65" s="12" t="str">
        <f>VLOOKUP(A65,'[2]100m'!$A$6:$T$85,13,FALSE)</f>
        <v>Kozlovice</v>
      </c>
      <c r="H65" s="11">
        <f>VLOOKUP(A65,'[2]100m'!$A$6:$T$85,14,FALSE)</f>
        <v>21.49</v>
      </c>
      <c r="I65" s="11">
        <f>VLOOKUP(A65,'[2]100m'!$A$6:$T$85,15,FALSE)</f>
        <v>24.91</v>
      </c>
      <c r="J65" s="11">
        <f>VLOOKUP(A65,'[2]100m'!$A$6:$T$85,16,FALSE)</f>
        <v>21.49</v>
      </c>
    </row>
    <row r="66" spans="1:10" x14ac:dyDescent="0.2">
      <c r="A66" s="10">
        <v>61</v>
      </c>
      <c r="B66" s="12">
        <f>VLOOKUP(A66,'[2]100m'!$A$6:$T$85,3,FALSE)</f>
        <v>61</v>
      </c>
      <c r="C66" s="12" t="str">
        <f>VLOOKUP(A66,'[2]100m'!$A$6:$T$85,5,FALSE)</f>
        <v/>
      </c>
      <c r="D66" s="12">
        <f>VLOOKUP(A66,'[2]100m'!$A$6:$T$85,7,FALSE)</f>
        <v>27</v>
      </c>
      <c r="E66" s="12">
        <f>VLOOKUP(A66,'[2]100m'!$A$6:$T$85,10,FALSE)</f>
        <v>47</v>
      </c>
      <c r="F66" s="12" t="str">
        <f>VLOOKUP(A66,'[2]100m'!$A$6:$T$85,12,FALSE)</f>
        <v>Jaroslav ZATLOUKAL</v>
      </c>
      <c r="G66" s="12" t="str">
        <f>VLOOKUP(A66,'[2]100m'!$A$6:$T$85,13,FALSE)</f>
        <v>Domamyslice</v>
      </c>
      <c r="H66" s="11">
        <f>VLOOKUP(A66,'[2]100m'!$A$6:$T$85,14,FALSE)</f>
        <v>21.7</v>
      </c>
      <c r="I66" s="11">
        <f>VLOOKUP(A66,'[2]100m'!$A$6:$T$85,15,FALSE)</f>
        <v>99.99</v>
      </c>
      <c r="J66" s="11">
        <f>VLOOKUP(A66,'[2]100m'!$A$6:$T$85,16,FALSE)</f>
        <v>21.7</v>
      </c>
    </row>
    <row r="67" spans="1:10" x14ac:dyDescent="0.2">
      <c r="A67" s="10">
        <v>62</v>
      </c>
      <c r="B67" s="12">
        <f>VLOOKUP(A67,'[2]100m'!$A$6:$T$85,3,FALSE)</f>
        <v>62</v>
      </c>
      <c r="C67" s="12" t="str">
        <f>VLOOKUP(A67,'[2]100m'!$A$6:$T$85,5,FALSE)</f>
        <v/>
      </c>
      <c r="D67" s="12">
        <f>VLOOKUP(A67,'[2]100m'!$A$6:$T$85,7,FALSE)</f>
        <v>28</v>
      </c>
      <c r="E67" s="12">
        <f>VLOOKUP(A67,'[2]100m'!$A$6:$T$85,10,FALSE)</f>
        <v>41</v>
      </c>
      <c r="F67" s="12" t="str">
        <f>VLOOKUP(A67,'[2]100m'!$A$6:$T$85,12,FALSE)</f>
        <v>David VYKOPAL</v>
      </c>
      <c r="G67" s="12" t="str">
        <f>VLOOKUP(A67,'[2]100m'!$A$6:$T$85,13,FALSE)</f>
        <v>Domamyslice</v>
      </c>
      <c r="H67" s="11">
        <f>VLOOKUP(A67,'[2]100m'!$A$6:$T$85,14,FALSE)</f>
        <v>99.99</v>
      </c>
      <c r="I67" s="11">
        <f>VLOOKUP(A67,'[2]100m'!$A$6:$T$85,15,FALSE)</f>
        <v>21.8</v>
      </c>
      <c r="J67" s="11">
        <f>VLOOKUP(A67,'[2]100m'!$A$6:$T$85,16,FALSE)</f>
        <v>21.8</v>
      </c>
    </row>
    <row r="68" spans="1:10" x14ac:dyDescent="0.2">
      <c r="A68" s="10">
        <v>63</v>
      </c>
      <c r="B68" s="12">
        <f>VLOOKUP(A68,'[2]100m'!$A$6:$T$85,3,FALSE)</f>
        <v>63</v>
      </c>
      <c r="C68" s="12">
        <f>VLOOKUP(A68,'[2]100m'!$A$6:$T$85,5,FALSE)</f>
        <v>35</v>
      </c>
      <c r="D68" s="12" t="str">
        <f>VLOOKUP(A68,'[2]100m'!$A$6:$T$85,7,FALSE)</f>
        <v/>
      </c>
      <c r="E68" s="12">
        <f>VLOOKUP(A68,'[2]100m'!$A$6:$T$85,10,FALSE)</f>
        <v>55</v>
      </c>
      <c r="F68" s="12" t="str">
        <f>VLOOKUP(A68,'[2]100m'!$A$6:$T$85,12,FALSE)</f>
        <v>Vojtěch ŠAMAJ</v>
      </c>
      <c r="G68" s="12" t="str">
        <f>VLOOKUP(A68,'[2]100m'!$A$6:$T$85,13,FALSE)</f>
        <v>Široká Niva</v>
      </c>
      <c r="H68" s="11">
        <f>VLOOKUP(A68,'[2]100m'!$A$6:$T$85,14,FALSE)</f>
        <v>22.19</v>
      </c>
      <c r="I68" s="11">
        <f>VLOOKUP(A68,'[2]100m'!$A$6:$T$85,15,FALSE)</f>
        <v>21.93</v>
      </c>
      <c r="J68" s="11">
        <f>VLOOKUP(A68,'[2]100m'!$A$6:$T$85,16,FALSE)</f>
        <v>21.93</v>
      </c>
    </row>
    <row r="69" spans="1:10" x14ac:dyDescent="0.2">
      <c r="A69" s="10">
        <v>64</v>
      </c>
      <c r="B69" s="12">
        <f>VLOOKUP(A69,'[2]100m'!$A$6:$T$85,3,FALSE)</f>
        <v>64</v>
      </c>
      <c r="C69" s="12">
        <f>VLOOKUP(A69,'[2]100m'!$A$6:$T$85,5,FALSE)</f>
        <v>36</v>
      </c>
      <c r="D69" s="12" t="str">
        <f>VLOOKUP(A69,'[2]100m'!$A$6:$T$85,7,FALSE)</f>
        <v/>
      </c>
      <c r="E69" s="12">
        <f>VLOOKUP(A69,'[2]100m'!$A$6:$T$85,10,FALSE)</f>
        <v>99</v>
      </c>
      <c r="F69" s="12" t="str">
        <f>VLOOKUP(A69,'[2]100m'!$A$6:$T$85,12,FALSE)</f>
        <v>Pavel STENCHLY</v>
      </c>
      <c r="G69" s="12" t="str">
        <f>VLOOKUP(A69,'[2]100m'!$A$6:$T$85,13,FALSE)</f>
        <v>Mosty</v>
      </c>
      <c r="H69" s="11">
        <f>VLOOKUP(A69,'[2]100m'!$A$6:$T$85,14,FALSE)</f>
        <v>21.94</v>
      </c>
      <c r="I69" s="11">
        <f>VLOOKUP(A69,'[2]100m'!$A$6:$T$85,15,FALSE)</f>
        <v>99.99</v>
      </c>
      <c r="J69" s="11">
        <f>VLOOKUP(A69,'[2]100m'!$A$6:$T$85,16,FALSE)</f>
        <v>21.94</v>
      </c>
    </row>
    <row r="70" spans="1:10" x14ac:dyDescent="0.2">
      <c r="A70" s="10">
        <v>65</v>
      </c>
      <c r="B70" s="12">
        <f>VLOOKUP(A70,'[2]100m'!$A$6:$T$85,3,FALSE)</f>
        <v>65</v>
      </c>
      <c r="C70" s="12">
        <f>VLOOKUP(A70,'[2]100m'!$A$6:$T$85,5,FALSE)</f>
        <v>37</v>
      </c>
      <c r="D70" s="12" t="str">
        <f>VLOOKUP(A70,'[2]100m'!$A$6:$T$85,7,FALSE)</f>
        <v/>
      </c>
      <c r="E70" s="12">
        <f>VLOOKUP(A70,'[2]100m'!$A$6:$T$85,10,FALSE)</f>
        <v>39</v>
      </c>
      <c r="F70" s="12" t="str">
        <f>VLOOKUP(A70,'[2]100m'!$A$6:$T$85,12,FALSE)</f>
        <v>Petr GVUZĎ</v>
      </c>
      <c r="G70" s="12" t="str">
        <f>VLOOKUP(A70,'[2]100m'!$A$6:$T$85,13,FALSE)</f>
        <v>Michálkovice</v>
      </c>
      <c r="H70" s="11">
        <f>VLOOKUP(A70,'[2]100m'!$A$6:$T$85,14,FALSE)</f>
        <v>22.62</v>
      </c>
      <c r="I70" s="11">
        <f>VLOOKUP(A70,'[2]100m'!$A$6:$T$85,15,FALSE)</f>
        <v>22.04</v>
      </c>
      <c r="J70" s="11">
        <f>VLOOKUP(A70,'[2]100m'!$A$6:$T$85,16,FALSE)</f>
        <v>22.04</v>
      </c>
    </row>
    <row r="71" spans="1:10" x14ac:dyDescent="0.2">
      <c r="A71" s="10">
        <v>66</v>
      </c>
      <c r="B71" s="12">
        <f>VLOOKUP(A71,'[2]100m'!$A$6:$T$85,3,FALSE)</f>
        <v>66</v>
      </c>
      <c r="C71" s="12">
        <f>VLOOKUP(A71,'[2]100m'!$A$6:$T$85,5,FALSE)</f>
        <v>38</v>
      </c>
      <c r="D71" s="12" t="str">
        <f>VLOOKUP(A71,'[2]100m'!$A$6:$T$85,7,FALSE)</f>
        <v/>
      </c>
      <c r="E71" s="12">
        <f>VLOOKUP(A71,'[2]100m'!$A$6:$T$85,10,FALSE)</f>
        <v>57</v>
      </c>
      <c r="F71" s="12" t="str">
        <f>VLOOKUP(A71,'[2]100m'!$A$6:$T$85,12,FALSE)</f>
        <v>Antonín ŠAMAJ</v>
      </c>
      <c r="G71" s="12" t="str">
        <f>VLOOKUP(A71,'[2]100m'!$A$6:$T$85,13,FALSE)</f>
        <v>Široká Niva</v>
      </c>
      <c r="H71" s="11">
        <f>VLOOKUP(A71,'[2]100m'!$A$6:$T$85,14,FALSE)</f>
        <v>22.22</v>
      </c>
      <c r="I71" s="11">
        <f>VLOOKUP(A71,'[2]100m'!$A$6:$T$85,15,FALSE)</f>
        <v>22.05</v>
      </c>
      <c r="J71" s="11">
        <f>VLOOKUP(A71,'[2]100m'!$A$6:$T$85,16,FALSE)</f>
        <v>22.05</v>
      </c>
    </row>
    <row r="72" spans="1:10" x14ac:dyDescent="0.2">
      <c r="A72" s="10">
        <v>67</v>
      </c>
      <c r="B72" s="12">
        <f>VLOOKUP(A72,'[2]100m'!$A$6:$T$85,3,FALSE)</f>
        <v>67</v>
      </c>
      <c r="C72" s="12" t="str">
        <f>VLOOKUP(A72,'[2]100m'!$A$6:$T$85,5,FALSE)</f>
        <v/>
      </c>
      <c r="D72" s="12">
        <f>VLOOKUP(A72,'[2]100m'!$A$6:$T$85,7,FALSE)</f>
        <v>29</v>
      </c>
      <c r="E72" s="12">
        <f>VLOOKUP(A72,'[2]100m'!$A$6:$T$85,10,FALSE)</f>
        <v>48</v>
      </c>
      <c r="F72" s="12" t="str">
        <f>VLOOKUP(A72,'[2]100m'!$A$6:$T$85,12,FALSE)</f>
        <v>Adam MRÁČEK</v>
      </c>
      <c r="G72" s="12" t="str">
        <f>VLOOKUP(A72,'[2]100m'!$A$6:$T$85,13,FALSE)</f>
        <v>Domamyslice</v>
      </c>
      <c r="H72" s="11">
        <f>VLOOKUP(A72,'[2]100m'!$A$6:$T$85,14,FALSE)</f>
        <v>22.93</v>
      </c>
      <c r="I72" s="11">
        <f>VLOOKUP(A72,'[2]100m'!$A$6:$T$85,15,FALSE)</f>
        <v>99.99</v>
      </c>
      <c r="J72" s="11">
        <f>VLOOKUP(A72,'[2]100m'!$A$6:$T$85,16,FALSE)</f>
        <v>22.93</v>
      </c>
    </row>
    <row r="73" spans="1:10" x14ac:dyDescent="0.2">
      <c r="A73" s="10">
        <v>68</v>
      </c>
      <c r="B73" s="12">
        <f>VLOOKUP(A73,'[2]100m'!$A$6:$T$85,3,FALSE)</f>
        <v>68</v>
      </c>
      <c r="C73" s="12">
        <f>VLOOKUP(A73,'[2]100m'!$A$6:$T$85,5,FALSE)</f>
        <v>39</v>
      </c>
      <c r="D73" s="12" t="str">
        <f>VLOOKUP(A73,'[2]100m'!$A$6:$T$85,7,FALSE)</f>
        <v/>
      </c>
      <c r="E73" s="12">
        <f>VLOOKUP(A73,'[2]100m'!$A$6:$T$85,10,FALSE)</f>
        <v>52</v>
      </c>
      <c r="F73" s="12" t="str">
        <f>VLOOKUP(A73,'[2]100m'!$A$6:$T$85,12,FALSE)</f>
        <v>Pavel OPLETAL</v>
      </c>
      <c r="G73" s="12" t="str">
        <f>VLOOKUP(A73,'[2]100m'!$A$6:$T$85,13,FALSE)</f>
        <v>Široká Niva</v>
      </c>
      <c r="H73" s="11">
        <f>VLOOKUP(A73,'[2]100m'!$A$6:$T$85,14,FALSE)</f>
        <v>24.33</v>
      </c>
      <c r="I73" s="11">
        <f>VLOOKUP(A73,'[2]100m'!$A$6:$T$85,15,FALSE)</f>
        <v>25.55</v>
      </c>
      <c r="J73" s="11">
        <f>VLOOKUP(A73,'[2]100m'!$A$6:$T$85,16,FALSE)</f>
        <v>24.33</v>
      </c>
    </row>
    <row r="74" spans="1:10" x14ac:dyDescent="0.2">
      <c r="A74" s="10">
        <v>69</v>
      </c>
      <c r="B74" s="12">
        <f>VLOOKUP(A74,'[2]100m'!$A$6:$T$85,3,FALSE)</f>
        <v>69</v>
      </c>
      <c r="C74" s="12" t="str">
        <f>VLOOKUP(A74,'[2]100m'!$A$6:$T$85,5,FALSE)</f>
        <v/>
      </c>
      <c r="D74" s="12">
        <f>VLOOKUP(A74,'[2]100m'!$A$6:$T$85,7,FALSE)</f>
        <v>30</v>
      </c>
      <c r="E74" s="12">
        <f>VLOOKUP(A74,'[2]100m'!$A$6:$T$85,10,FALSE)</f>
        <v>83</v>
      </c>
      <c r="F74" s="12" t="str">
        <f>VLOOKUP(A74,'[2]100m'!$A$6:$T$85,12,FALSE)</f>
        <v>Lukáš OŠČÁDAL</v>
      </c>
      <c r="G74" s="12" t="str">
        <f>VLOOKUP(A74,'[2]100m'!$A$6:$T$85,13,FALSE)</f>
        <v>Ludéřov</v>
      </c>
      <c r="H74" s="11">
        <f>VLOOKUP(A74,'[2]100m'!$A$6:$T$85,14,FALSE)</f>
        <v>24.9</v>
      </c>
      <c r="I74" s="11">
        <f>VLOOKUP(A74,'[2]100m'!$A$6:$T$85,15,FALSE)</f>
        <v>99.99</v>
      </c>
      <c r="J74" s="11">
        <f>VLOOKUP(A74,'[2]100m'!$A$6:$T$85,16,FALSE)</f>
        <v>24.9</v>
      </c>
    </row>
    <row r="75" spans="1:10" x14ac:dyDescent="0.2">
      <c r="A75" s="10">
        <v>70</v>
      </c>
      <c r="B75" s="12">
        <f>VLOOKUP(A75,'[2]100m'!$A$6:$T$85,3,FALSE)</f>
        <v>70</v>
      </c>
      <c r="C75" s="12">
        <f>VLOOKUP(A75,'[2]100m'!$A$6:$T$85,5,FALSE)</f>
        <v>40</v>
      </c>
      <c r="D75" s="12" t="str">
        <f>VLOOKUP(A75,'[2]100m'!$A$6:$T$85,7,FALSE)</f>
        <v/>
      </c>
      <c r="E75" s="12">
        <f>VLOOKUP(A75,'[2]100m'!$A$6:$T$85,10,FALSE)</f>
        <v>58</v>
      </c>
      <c r="F75" s="12" t="str">
        <f>VLOOKUP(A75,'[2]100m'!$A$6:$T$85,12,FALSE)</f>
        <v>Filip KOVÁČ</v>
      </c>
      <c r="G75" s="12" t="str">
        <f>VLOOKUP(A75,'[2]100m'!$A$6:$T$85,13,FALSE)</f>
        <v>Široká Niva</v>
      </c>
      <c r="H75" s="11">
        <f>VLOOKUP(A75,'[2]100m'!$A$6:$T$85,14,FALSE)</f>
        <v>25.02</v>
      </c>
      <c r="I75" s="11">
        <f>VLOOKUP(A75,'[2]100m'!$A$6:$T$85,15,FALSE)</f>
        <v>99.99</v>
      </c>
      <c r="J75" s="11">
        <f>VLOOKUP(A75,'[2]100m'!$A$6:$T$85,16,FALSE)</f>
        <v>25.02</v>
      </c>
    </row>
    <row r="76" spans="1:10" x14ac:dyDescent="0.2">
      <c r="A76" s="10">
        <v>71</v>
      </c>
      <c r="B76" s="12">
        <f>VLOOKUP(A76,'[2]100m'!$A$6:$T$85,3,FALSE)</f>
        <v>71</v>
      </c>
      <c r="C76" s="12">
        <f>VLOOKUP(A76,'[2]100m'!$A$6:$T$85,5,FALSE)</f>
        <v>41</v>
      </c>
      <c r="D76" s="12" t="str">
        <f>VLOOKUP(A76,'[2]100m'!$A$6:$T$85,7,FALSE)</f>
        <v/>
      </c>
      <c r="E76" s="12">
        <f>VLOOKUP(A76,'[2]100m'!$A$6:$T$85,10,FALSE)</f>
        <v>56</v>
      </c>
      <c r="F76" s="12" t="str">
        <f>VLOOKUP(A76,'[2]100m'!$A$6:$T$85,12,FALSE)</f>
        <v>Jaromír WYSOGLAD</v>
      </c>
      <c r="G76" s="12" t="str">
        <f>VLOOKUP(A76,'[2]100m'!$A$6:$T$85,13,FALSE)</f>
        <v>Široká Niva</v>
      </c>
      <c r="H76" s="11">
        <f>VLOOKUP(A76,'[2]100m'!$A$6:$T$85,14,FALSE)</f>
        <v>25.51</v>
      </c>
      <c r="I76" s="11">
        <f>VLOOKUP(A76,'[2]100m'!$A$6:$T$85,15,FALSE)</f>
        <v>99.99</v>
      </c>
      <c r="J76" s="11">
        <f>VLOOKUP(A76,'[2]100m'!$A$6:$T$85,16,FALSE)</f>
        <v>25.51</v>
      </c>
    </row>
    <row r="77" spans="1:10" x14ac:dyDescent="0.2">
      <c r="A77" s="10">
        <v>72</v>
      </c>
      <c r="B77" s="12">
        <f>VLOOKUP(A77,'[2]100m'!$A$6:$T$85,3,FALSE)</f>
        <v>72</v>
      </c>
      <c r="C77" s="12" t="str">
        <f>VLOOKUP(A77,'[2]100m'!$A$6:$T$85,5,FALSE)</f>
        <v/>
      </c>
      <c r="D77" s="12">
        <f>VLOOKUP(A77,'[2]100m'!$A$6:$T$85,7,FALSE)</f>
        <v>31</v>
      </c>
      <c r="E77" s="12">
        <f>VLOOKUP(A77,'[2]100m'!$A$6:$T$85,10,FALSE)</f>
        <v>11</v>
      </c>
      <c r="F77" s="12" t="str">
        <f>VLOOKUP(A77,'[2]100m'!$A$6:$T$85,12,FALSE)</f>
        <v>Lukáš RIEDL</v>
      </c>
      <c r="G77" s="12" t="str">
        <f>VLOOKUP(A77,'[2]100m'!$A$6:$T$85,13,FALSE)</f>
        <v>Bludov</v>
      </c>
      <c r="H77" s="11">
        <f>VLOOKUP(A77,'[2]100m'!$A$6:$T$85,14,FALSE)</f>
        <v>25.85</v>
      </c>
      <c r="I77" s="11">
        <f>VLOOKUP(A77,'[2]100m'!$A$6:$T$85,15,FALSE)</f>
        <v>99.99</v>
      </c>
      <c r="J77" s="11">
        <f>VLOOKUP(A77,'[2]100m'!$A$6:$T$85,16,FALSE)</f>
        <v>25.85</v>
      </c>
    </row>
    <row r="78" spans="1:10" x14ac:dyDescent="0.2">
      <c r="A78" s="10">
        <v>73</v>
      </c>
      <c r="B78" s="12">
        <f>VLOOKUP(A78,'[2]100m'!$A$6:$T$85,3,FALSE)</f>
        <v>73</v>
      </c>
      <c r="C78" s="12">
        <f>VLOOKUP(A78,'[2]100m'!$A$6:$T$85,5,FALSE)</f>
        <v>42</v>
      </c>
      <c r="D78" s="12" t="str">
        <f>VLOOKUP(A78,'[2]100m'!$A$6:$T$85,7,FALSE)</f>
        <v/>
      </c>
      <c r="E78" s="12">
        <f>VLOOKUP(A78,'[2]100m'!$A$6:$T$85,10,FALSE)</f>
        <v>53</v>
      </c>
      <c r="F78" s="12" t="str">
        <f>VLOOKUP(A78,'[2]100m'!$A$6:$T$85,12,FALSE)</f>
        <v>Ondřej FOROS</v>
      </c>
      <c r="G78" s="12" t="str">
        <f>VLOOKUP(A78,'[2]100m'!$A$6:$T$85,13,FALSE)</f>
        <v>Široká Niva</v>
      </c>
      <c r="H78" s="11">
        <f>VLOOKUP(A78,'[2]100m'!$A$6:$T$85,14,FALSE)</f>
        <v>99.99</v>
      </c>
      <c r="I78" s="11">
        <f>VLOOKUP(A78,'[2]100m'!$A$6:$T$85,15,FALSE)</f>
        <v>39.57</v>
      </c>
      <c r="J78" s="11">
        <f>VLOOKUP(A78,'[2]100m'!$A$6:$T$85,16,FALSE)</f>
        <v>39.57</v>
      </c>
    </row>
    <row r="79" spans="1:10" hidden="1" x14ac:dyDescent="0.2">
      <c r="A79" s="10">
        <v>74</v>
      </c>
      <c r="B79" s="12">
        <f>VLOOKUP(A79,'[2]100m'!$A$6:$T$85,3,FALSE)</f>
        <v>80</v>
      </c>
      <c r="C79" s="12">
        <f>VLOOKUP(A79,'[2]100m'!$A$6:$T$85,5,FALSE)</f>
        <v>43</v>
      </c>
      <c r="D79" s="12" t="str">
        <f>VLOOKUP(A79,'[2]100m'!$A$6:$T$85,7,FALSE)</f>
        <v/>
      </c>
      <c r="E79" s="12">
        <f>VLOOKUP(A79,'[2]100m'!$A$6:$T$85,10,FALSE)</f>
        <v>1</v>
      </c>
      <c r="F79" s="12" t="str">
        <f>VLOOKUP(A79,'[2]100m'!$A$6:$T$85,12,FALSE)</f>
        <v>Daniel SEDLÁK</v>
      </c>
      <c r="G79" s="12" t="str">
        <f>VLOOKUP(A79,'[2]100m'!$A$6:$T$85,13,FALSE)</f>
        <v>Těškovice</v>
      </c>
      <c r="H79" s="11">
        <f>VLOOKUP(A79,'[2]100m'!$A$6:$T$85,14,FALSE)</f>
        <v>99.99</v>
      </c>
      <c r="I79" s="11">
        <f>VLOOKUP(A79,'[2]100m'!$A$6:$T$85,15,FALSE)</f>
        <v>99.99</v>
      </c>
      <c r="J79" s="11">
        <f>VLOOKUP(A79,'[2]100m'!$A$6:$T$85,16,FALSE)</f>
        <v>99.99</v>
      </c>
    </row>
    <row r="80" spans="1:10" hidden="1" x14ac:dyDescent="0.2">
      <c r="A80" s="10">
        <v>75</v>
      </c>
      <c r="B80" s="12">
        <f>VLOOKUP(A80,'[2]100m'!$A$6:$T$85,3,FALSE)</f>
        <v>80</v>
      </c>
      <c r="C80" s="12">
        <f>VLOOKUP(A80,'[2]100m'!$A$6:$T$85,5,FALSE)</f>
        <v>43</v>
      </c>
      <c r="D80" s="12" t="str">
        <f>VLOOKUP(A80,'[2]100m'!$A$6:$T$85,7,FALSE)</f>
        <v/>
      </c>
      <c r="E80" s="12">
        <f>VLOOKUP(A80,'[2]100m'!$A$6:$T$85,10,FALSE)</f>
        <v>6</v>
      </c>
      <c r="F80" s="12" t="str">
        <f>VLOOKUP(A80,'[2]100m'!$A$6:$T$85,12,FALSE)</f>
        <v>Vladimír ŠENK</v>
      </c>
      <c r="G80" s="12" t="str">
        <f>VLOOKUP(A80,'[2]100m'!$A$6:$T$85,13,FALSE)</f>
        <v>Těškovice</v>
      </c>
      <c r="H80" s="11">
        <f>VLOOKUP(A80,'[2]100m'!$A$6:$T$85,14,FALSE)</f>
        <v>99.99</v>
      </c>
      <c r="I80" s="11">
        <f>VLOOKUP(A80,'[2]100m'!$A$6:$T$85,15,FALSE)</f>
        <v>99.99</v>
      </c>
      <c r="J80" s="11">
        <f>VLOOKUP(A80,'[2]100m'!$A$6:$T$85,16,FALSE)</f>
        <v>99.99</v>
      </c>
    </row>
    <row r="81" spans="1:10" hidden="1" x14ac:dyDescent="0.2">
      <c r="A81" s="10">
        <v>76</v>
      </c>
      <c r="B81" s="12">
        <f>VLOOKUP(A81,'[2]100m'!$A$6:$T$85,3,FALSE)</f>
        <v>80</v>
      </c>
      <c r="C81" s="12">
        <f>VLOOKUP(A81,'[2]100m'!$A$6:$T$85,5,FALSE)</f>
        <v>43</v>
      </c>
      <c r="D81" s="12" t="str">
        <f>VLOOKUP(A81,'[2]100m'!$A$6:$T$85,7,FALSE)</f>
        <v/>
      </c>
      <c r="E81" s="12">
        <f>VLOOKUP(A81,'[2]100m'!$A$6:$T$85,10,FALSE)</f>
        <v>54</v>
      </c>
      <c r="F81" s="12" t="str">
        <f>VLOOKUP(A81,'[2]100m'!$A$6:$T$85,12,FALSE)</f>
        <v>Marek BENDA</v>
      </c>
      <c r="G81" s="12" t="str">
        <f>VLOOKUP(A81,'[2]100m'!$A$6:$T$85,13,FALSE)</f>
        <v>Široká Niva</v>
      </c>
      <c r="H81" s="11">
        <f>VLOOKUP(A81,'[2]100m'!$A$6:$T$85,14,FALSE)</f>
        <v>99.99</v>
      </c>
      <c r="I81" s="11">
        <f>VLOOKUP(A81,'[2]100m'!$A$6:$T$85,15,FALSE)</f>
        <v>99.99</v>
      </c>
      <c r="J81" s="11">
        <f>VLOOKUP(A81,'[2]100m'!$A$6:$T$85,16,FALSE)</f>
        <v>99.99</v>
      </c>
    </row>
    <row r="82" spans="1:10" hidden="1" x14ac:dyDescent="0.2">
      <c r="A82" s="10">
        <v>77</v>
      </c>
      <c r="B82" s="12">
        <f>VLOOKUP(A82,'[2]100m'!$A$6:$T$85,3,FALSE)</f>
        <v>80</v>
      </c>
      <c r="C82" s="12">
        <f>VLOOKUP(A82,'[2]100m'!$A$6:$T$85,5,FALSE)</f>
        <v>43</v>
      </c>
      <c r="D82" s="12" t="str">
        <f>VLOOKUP(A82,'[2]100m'!$A$6:$T$85,7,FALSE)</f>
        <v/>
      </c>
      <c r="E82" s="12">
        <f>VLOOKUP(A82,'[2]100m'!$A$6:$T$85,10,FALSE)</f>
        <v>59</v>
      </c>
      <c r="F82" s="12" t="str">
        <f>VLOOKUP(A82,'[2]100m'!$A$6:$T$85,12,FALSE)</f>
        <v>neobsazen</v>
      </c>
      <c r="G82" s="12" t="str">
        <f>VLOOKUP(A82,'[2]100m'!$A$6:$T$85,13,FALSE)</f>
        <v>Široká Niva</v>
      </c>
      <c r="H82" s="11">
        <f>VLOOKUP(A82,'[2]100m'!$A$6:$T$85,14,FALSE)</f>
        <v>99.99</v>
      </c>
      <c r="I82" s="11">
        <f>VLOOKUP(A82,'[2]100m'!$A$6:$T$85,15,FALSE)</f>
        <v>99.99</v>
      </c>
      <c r="J82" s="11">
        <f>VLOOKUP(A82,'[2]100m'!$A$6:$T$85,16,FALSE)</f>
        <v>99.99</v>
      </c>
    </row>
    <row r="83" spans="1:10" hidden="1" x14ac:dyDescent="0.2">
      <c r="A83" s="10">
        <v>78</v>
      </c>
      <c r="B83" s="12">
        <f>VLOOKUP(A83,'[2]100m'!$A$6:$T$85,3,FALSE)</f>
        <v>80</v>
      </c>
      <c r="C83" s="12">
        <f>VLOOKUP(A83,'[2]100m'!$A$6:$T$85,5,FALSE)</f>
        <v>43</v>
      </c>
      <c r="D83" s="12" t="str">
        <f>VLOOKUP(A83,'[2]100m'!$A$6:$T$85,7,FALSE)</f>
        <v/>
      </c>
      <c r="E83" s="12">
        <f>VLOOKUP(A83,'[2]100m'!$A$6:$T$85,10,FALSE)</f>
        <v>72</v>
      </c>
      <c r="F83" s="12" t="str">
        <f>VLOOKUP(A83,'[2]100m'!$A$6:$T$85,12,FALSE)</f>
        <v>neobsazen</v>
      </c>
      <c r="G83" s="12" t="str">
        <f>VLOOKUP(A83,'[2]100m'!$A$6:$T$85,13,FALSE)</f>
        <v>Kozlovice</v>
      </c>
      <c r="H83" s="11">
        <f>VLOOKUP(A83,'[2]100m'!$A$6:$T$85,14,FALSE)</f>
        <v>99.99</v>
      </c>
      <c r="I83" s="11">
        <f>VLOOKUP(A83,'[2]100m'!$A$6:$T$85,15,FALSE)</f>
        <v>99.99</v>
      </c>
      <c r="J83" s="11">
        <f>VLOOKUP(A83,'[2]100m'!$A$6:$T$85,16,FALSE)</f>
        <v>99.99</v>
      </c>
    </row>
    <row r="84" spans="1:10" hidden="1" x14ac:dyDescent="0.2">
      <c r="A84" s="10">
        <v>79</v>
      </c>
      <c r="B84" s="12">
        <f>VLOOKUP(A84,'[2]100m'!$A$6:$T$85,3,FALSE)</f>
        <v>80</v>
      </c>
      <c r="C84" s="12">
        <f>VLOOKUP(A84,'[2]100m'!$A$6:$T$85,5,FALSE)</f>
        <v>43</v>
      </c>
      <c r="D84" s="12" t="str">
        <f>VLOOKUP(A84,'[2]100m'!$A$6:$T$85,7,FALSE)</f>
        <v/>
      </c>
      <c r="E84" s="12">
        <f>VLOOKUP(A84,'[2]100m'!$A$6:$T$85,10,FALSE)</f>
        <v>78</v>
      </c>
      <c r="F84" s="12" t="str">
        <f>VLOOKUP(A84,'[2]100m'!$A$6:$T$85,12,FALSE)</f>
        <v>Zdeněk BLECHA</v>
      </c>
      <c r="G84" s="12" t="str">
        <f>VLOOKUP(A84,'[2]100m'!$A$6:$T$85,13,FALSE)</f>
        <v>Kozlovice</v>
      </c>
      <c r="H84" s="11">
        <f>VLOOKUP(A84,'[2]100m'!$A$6:$T$85,14,FALSE)</f>
        <v>99.99</v>
      </c>
      <c r="I84" s="11">
        <f>VLOOKUP(A84,'[2]100m'!$A$6:$T$85,15,FALSE)</f>
        <v>99.99</v>
      </c>
      <c r="J84" s="11">
        <f>VLOOKUP(A84,'[2]100m'!$A$6:$T$85,16,FALSE)</f>
        <v>99.99</v>
      </c>
    </row>
    <row r="85" spans="1:10" hidden="1" x14ac:dyDescent="0.2">
      <c r="A85" s="10">
        <v>80</v>
      </c>
      <c r="B85" s="12">
        <f>VLOOKUP(A85,'[2]100m'!$A$6:$T$85,3,FALSE)</f>
        <v>80</v>
      </c>
      <c r="C85" s="12" t="str">
        <f>VLOOKUP(A85,'[2]100m'!$A$6:$T$85,5,FALSE)</f>
        <v/>
      </c>
      <c r="D85" s="12">
        <f>VLOOKUP(A85,'[2]100m'!$A$6:$T$85,7,FALSE)</f>
        <v>32</v>
      </c>
      <c r="E85" s="12">
        <f>VLOOKUP(A85,'[2]100m'!$A$6:$T$85,10,FALSE)</f>
        <v>88</v>
      </c>
      <c r="F85" s="12" t="str">
        <f>VLOOKUP(A85,'[2]100m'!$A$6:$T$85,12,FALSE)</f>
        <v>neobsazen</v>
      </c>
      <c r="G85" s="12" t="str">
        <f>VLOOKUP(A85,'[2]100m'!$A$6:$T$85,13,FALSE)</f>
        <v>Ludéřov</v>
      </c>
      <c r="H85" s="11">
        <f>VLOOKUP(A85,'[2]100m'!$A$6:$T$85,14,FALSE)</f>
        <v>99.99</v>
      </c>
      <c r="I85" s="11">
        <f>VLOOKUP(A85,'[2]100m'!$A$6:$T$85,15,FALSE)</f>
        <v>99.99</v>
      </c>
      <c r="J85" s="11">
        <f>VLOOKUP(A85,'[2]100m'!$A$6:$T$85,16,FALSE)</f>
        <v>99.99</v>
      </c>
    </row>
  </sheetData>
  <autoFilter ref="B5:J77"/>
  <conditionalFormatting sqref="H6:J85">
    <cfRule type="cellIs" dxfId="15" priority="1" stopIfTrue="1" operator="equal">
      <formula>99.99</formula>
    </cfRule>
    <cfRule type="cellIs" dxfId="14" priority="2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7" fitToHeight="0" orientation="portrait" r:id="rId1"/>
  <headerFooter alignWithMargins="0">
    <oddFooter>&amp;C&amp;P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85"/>
  <sheetViews>
    <sheetView topLeftCell="B1" workbookViewId="0">
      <selection activeCell="F79" sqref="F79"/>
    </sheetView>
  </sheetViews>
  <sheetFormatPr defaultRowHeight="12.75" x14ac:dyDescent="0.2"/>
  <cols>
    <col min="1" max="1" width="4.5703125" hidden="1" customWidth="1"/>
    <col min="2" max="2" width="8.28515625" customWidth="1"/>
    <col min="3" max="3" width="5.140625" bestFit="1" customWidth="1"/>
    <col min="4" max="4" width="4.85546875" bestFit="1" customWidth="1"/>
    <col min="5" max="5" width="4.5703125" bestFit="1" customWidth="1"/>
    <col min="6" max="6" width="24.5703125" bestFit="1" customWidth="1"/>
    <col min="7" max="7" width="27.5703125" customWidth="1"/>
  </cols>
  <sheetData>
    <row r="1" spans="1:10" ht="15.75" x14ac:dyDescent="0.25">
      <c r="E1" s="1"/>
      <c r="G1" s="2" t="s">
        <v>17</v>
      </c>
      <c r="H1" s="1"/>
      <c r="I1" s="1"/>
    </row>
    <row r="2" spans="1:10" x14ac:dyDescent="0.2">
      <c r="E2" s="1"/>
      <c r="G2" s="3" t="s">
        <v>1</v>
      </c>
      <c r="H2" s="1"/>
      <c r="I2" s="1"/>
    </row>
    <row r="3" spans="1:10" x14ac:dyDescent="0.2">
      <c r="E3" s="1"/>
      <c r="G3" s="1" t="s">
        <v>18</v>
      </c>
      <c r="H3" s="1"/>
      <c r="I3" s="1"/>
    </row>
    <row r="4" spans="1:10" x14ac:dyDescent="0.2">
      <c r="E4" s="1"/>
      <c r="G4" s="20"/>
      <c r="H4" s="1"/>
      <c r="I4" s="1"/>
    </row>
    <row r="5" spans="1:10" x14ac:dyDescent="0.2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15</v>
      </c>
      <c r="I5" s="6" t="s">
        <v>14</v>
      </c>
      <c r="J5" s="5" t="s">
        <v>13</v>
      </c>
    </row>
    <row r="6" spans="1:10" x14ac:dyDescent="0.2">
      <c r="A6">
        <v>1</v>
      </c>
      <c r="B6" s="7">
        <f>VLOOKUP(A6,'[3]100m'!$A$6:$T$85,3,FALSE)</f>
        <v>1</v>
      </c>
      <c r="C6" s="7" t="str">
        <f>VLOOKUP(A6,'[3]100m'!$A$6:$T$85,5,FALSE)</f>
        <v/>
      </c>
      <c r="D6" s="7">
        <f>VLOOKUP(A6,'[3]100m'!$A$6:$T$85,7,FALSE)</f>
        <v>1</v>
      </c>
      <c r="E6" s="7">
        <f>VLOOKUP(A6,'[3]100m'!$A$6:$T$85,10,FALSE)</f>
        <v>38</v>
      </c>
      <c r="F6" s="7" t="str">
        <f>VLOOKUP(A6,'[3]100m'!$A$6:$T$85,12,FALSE)</f>
        <v>Martina PEKROVÁ</v>
      </c>
      <c r="G6" s="7" t="str">
        <f>VLOOKUP(A6,'[3]100m'!$A$6:$T$85,13,FALSE)</f>
        <v>Pěnčín</v>
      </c>
      <c r="H6" s="8">
        <f>VLOOKUP(A6,'[3]100m'!$A$6:$T$85,14,FALSE)</f>
        <v>18.05</v>
      </c>
      <c r="I6" s="8">
        <f>VLOOKUP(A6,'[3]100m'!$A$6:$T$85,15,FALSE)</f>
        <v>17.89</v>
      </c>
      <c r="J6" s="8">
        <f>VLOOKUP(A6,'[3]100m'!$A$6:$T$85,16,FALSE)</f>
        <v>17.89</v>
      </c>
    </row>
    <row r="7" spans="1:10" x14ac:dyDescent="0.2">
      <c r="A7">
        <v>2</v>
      </c>
      <c r="B7" s="7">
        <f>VLOOKUP(A7,'[3]100m'!$A$6:$T$85,3,FALSE)</f>
        <v>2</v>
      </c>
      <c r="C7" s="7">
        <f>VLOOKUP(A7,'[3]100m'!$A$6:$T$85,5,FALSE)</f>
        <v>1</v>
      </c>
      <c r="D7" s="7" t="str">
        <f>VLOOKUP(A7,'[3]100m'!$A$6:$T$85,7,FALSE)</f>
        <v/>
      </c>
      <c r="E7" s="7">
        <f>VLOOKUP(A7,'[3]100m'!$A$6:$T$85,10,FALSE)</f>
        <v>97</v>
      </c>
      <c r="F7" s="7" t="str">
        <f>VLOOKUP(A7,'[3]100m'!$A$6:$T$85,12,FALSE)</f>
        <v>Magdaléna KRAYZLOVÁ</v>
      </c>
      <c r="G7" s="7" t="str">
        <f>VLOOKUP(A7,'[3]100m'!$A$6:$T$85,13,FALSE)</f>
        <v>Těškovice</v>
      </c>
      <c r="H7" s="8">
        <f>VLOOKUP(A7,'[3]100m'!$A$6:$T$85,14,FALSE)</f>
        <v>18.32</v>
      </c>
      <c r="I7" s="8">
        <f>VLOOKUP(A7,'[3]100m'!$A$6:$T$85,15,FALSE)</f>
        <v>18.010000000000002</v>
      </c>
      <c r="J7" s="8">
        <f>VLOOKUP(A7,'[3]100m'!$A$6:$T$85,16,FALSE)</f>
        <v>18.010000000000002</v>
      </c>
    </row>
    <row r="8" spans="1:10" x14ac:dyDescent="0.2">
      <c r="A8">
        <v>3</v>
      </c>
      <c r="B8" s="7">
        <f>VLOOKUP(A8,'[3]100m'!$A$6:$T$85,3,FALSE)</f>
        <v>3</v>
      </c>
      <c r="C8" s="7">
        <f>VLOOKUP(A8,'[3]100m'!$A$6:$T$85,5,FALSE)</f>
        <v>2</v>
      </c>
      <c r="D8" s="7" t="str">
        <f>VLOOKUP(A8,'[3]100m'!$A$6:$T$85,7,FALSE)</f>
        <v/>
      </c>
      <c r="E8" s="7">
        <f>VLOOKUP(A8,'[3]100m'!$A$6:$T$85,10,FALSE)</f>
        <v>6</v>
      </c>
      <c r="F8" s="7" t="str">
        <f>VLOOKUP(A8,'[3]100m'!$A$6:$T$85,12,FALSE)</f>
        <v>Hana PASTORKOVÁ</v>
      </c>
      <c r="G8" s="7" t="str">
        <f>VLOOKUP(A8,'[3]100m'!$A$6:$T$85,13,FALSE)</f>
        <v>Frýdek</v>
      </c>
      <c r="H8" s="8">
        <f>VLOOKUP(A8,'[3]100m'!$A$6:$T$85,14,FALSE)</f>
        <v>18.579999999999998</v>
      </c>
      <c r="I8" s="8">
        <f>VLOOKUP(A8,'[3]100m'!$A$6:$T$85,15,FALSE)</f>
        <v>18.66</v>
      </c>
      <c r="J8" s="8">
        <f>VLOOKUP(A8,'[3]100m'!$A$6:$T$85,16,FALSE)</f>
        <v>18.579999999999998</v>
      </c>
    </row>
    <row r="9" spans="1:10" x14ac:dyDescent="0.2">
      <c r="A9">
        <v>4</v>
      </c>
      <c r="B9" s="7">
        <f>VLOOKUP(A9,'[3]100m'!$A$6:$T$85,3,FALSE)</f>
        <v>4</v>
      </c>
      <c r="C9" s="7" t="str">
        <f>VLOOKUP(A9,'[3]100m'!$A$6:$T$85,5,FALSE)</f>
        <v/>
      </c>
      <c r="D9" s="7">
        <f>VLOOKUP(A9,'[3]100m'!$A$6:$T$85,7,FALSE)</f>
        <v>2</v>
      </c>
      <c r="E9" s="7">
        <f>VLOOKUP(A9,'[3]100m'!$A$6:$T$85,10,FALSE)</f>
        <v>17</v>
      </c>
      <c r="F9" s="7" t="str">
        <f>VLOOKUP(A9,'[3]100m'!$A$6:$T$85,12,FALSE)</f>
        <v>Adriana JANÍČKOVÁ</v>
      </c>
      <c r="G9" s="7" t="str">
        <f>VLOOKUP(A9,'[3]100m'!$A$6:$T$85,13,FALSE)</f>
        <v>Milotice nad Bečvou</v>
      </c>
      <c r="H9" s="8">
        <f>VLOOKUP(A9,'[3]100m'!$A$6:$T$85,14,FALSE)</f>
        <v>20.23</v>
      </c>
      <c r="I9" s="8">
        <f>VLOOKUP(A9,'[3]100m'!$A$6:$T$85,15,FALSE)</f>
        <v>18.649999999999999</v>
      </c>
      <c r="J9" s="8">
        <f>VLOOKUP(A9,'[3]100m'!$A$6:$T$85,16,FALSE)</f>
        <v>18.649999999999999</v>
      </c>
    </row>
    <row r="10" spans="1:10" x14ac:dyDescent="0.2">
      <c r="A10">
        <v>5</v>
      </c>
      <c r="B10" s="7">
        <f>VLOOKUP(A10,'[3]100m'!$A$6:$T$85,3,FALSE)</f>
        <v>5</v>
      </c>
      <c r="C10" s="7">
        <f>VLOOKUP(A10,'[3]100m'!$A$6:$T$85,5,FALSE)</f>
        <v>3</v>
      </c>
      <c r="D10" s="7" t="str">
        <f>VLOOKUP(A10,'[3]100m'!$A$6:$T$85,7,FALSE)</f>
        <v/>
      </c>
      <c r="E10" s="7">
        <f>VLOOKUP(A10,'[3]100m'!$A$6:$T$85,10,FALSE)</f>
        <v>75</v>
      </c>
      <c r="F10" s="7" t="str">
        <f>VLOOKUP(A10,'[3]100m'!$A$6:$T$85,12,FALSE)</f>
        <v>Klára FOLTYNOVÁ</v>
      </c>
      <c r="G10" s="7" t="str">
        <f>VLOOKUP(A10,'[3]100m'!$A$6:$T$85,13,FALSE)</f>
        <v>Michálkovice</v>
      </c>
      <c r="H10" s="8">
        <f>VLOOKUP(A10,'[3]100m'!$A$6:$T$85,14,FALSE)</f>
        <v>18.670000000000002</v>
      </c>
      <c r="I10" s="8">
        <f>VLOOKUP(A10,'[3]100m'!$A$6:$T$85,15,FALSE)</f>
        <v>19.690000000000001</v>
      </c>
      <c r="J10" s="8">
        <f>VLOOKUP(A10,'[3]100m'!$A$6:$T$85,16,FALSE)</f>
        <v>18.670000000000002</v>
      </c>
    </row>
    <row r="11" spans="1:10" x14ac:dyDescent="0.2">
      <c r="A11">
        <v>6</v>
      </c>
      <c r="B11" s="7">
        <f>VLOOKUP(A11,'[3]100m'!$A$6:$T$85,3,FALSE)</f>
        <v>6</v>
      </c>
      <c r="C11" s="7">
        <f>VLOOKUP(A11,'[3]100m'!$A$6:$T$85,5,FALSE)</f>
        <v>4</v>
      </c>
      <c r="D11" s="7" t="str">
        <f>VLOOKUP(A11,'[3]100m'!$A$6:$T$85,7,FALSE)</f>
        <v/>
      </c>
      <c r="E11" s="7">
        <f>VLOOKUP(A11,'[3]100m'!$A$6:$T$85,10,FALSE)</f>
        <v>94</v>
      </c>
      <c r="F11" s="7" t="str">
        <f>VLOOKUP(A11,'[3]100m'!$A$6:$T$85,12,FALSE)</f>
        <v>Karolína MUČKOVÁ</v>
      </c>
      <c r="G11" s="7" t="str">
        <f>VLOOKUP(A11,'[3]100m'!$A$6:$T$85,13,FALSE)</f>
        <v>Těškovice</v>
      </c>
      <c r="H11" s="8">
        <f>VLOOKUP(A11,'[3]100m'!$A$6:$T$85,14,FALSE)</f>
        <v>19.82</v>
      </c>
      <c r="I11" s="8">
        <f>VLOOKUP(A11,'[3]100m'!$A$6:$T$85,15,FALSE)</f>
        <v>18.8</v>
      </c>
      <c r="J11" s="8">
        <f>VLOOKUP(A11,'[3]100m'!$A$6:$T$85,16,FALSE)</f>
        <v>18.8</v>
      </c>
    </row>
    <row r="12" spans="1:10" x14ac:dyDescent="0.2">
      <c r="A12">
        <v>7</v>
      </c>
      <c r="B12" s="7">
        <f>VLOOKUP(A12,'[3]100m'!$A$6:$T$85,3,FALSE)</f>
        <v>7</v>
      </c>
      <c r="C12" s="7">
        <f>VLOOKUP(A12,'[3]100m'!$A$6:$T$85,5,FALSE)</f>
        <v>5</v>
      </c>
      <c r="D12" s="7" t="str">
        <f>VLOOKUP(A12,'[3]100m'!$A$6:$T$85,7,FALSE)</f>
        <v/>
      </c>
      <c r="E12" s="7">
        <f>VLOOKUP(A12,'[3]100m'!$A$6:$T$85,10,FALSE)</f>
        <v>5</v>
      </c>
      <c r="F12" s="7" t="str">
        <f>VLOOKUP(A12,'[3]100m'!$A$6:$T$85,12,FALSE)</f>
        <v>Anežka ŠVRČKOVÁ</v>
      </c>
      <c r="G12" s="7" t="str">
        <f>VLOOKUP(A12,'[3]100m'!$A$6:$T$85,13,FALSE)</f>
        <v>Frýdek</v>
      </c>
      <c r="H12" s="8">
        <f>VLOOKUP(A12,'[3]100m'!$A$6:$T$85,14,FALSE)</f>
        <v>18.809999999999999</v>
      </c>
      <c r="I12" s="8">
        <f>VLOOKUP(A12,'[3]100m'!$A$6:$T$85,15,FALSE)</f>
        <v>19.059999999999999</v>
      </c>
      <c r="J12" s="8">
        <f>VLOOKUP(A12,'[3]100m'!$A$6:$T$85,16,FALSE)</f>
        <v>18.809999999999999</v>
      </c>
    </row>
    <row r="13" spans="1:10" x14ac:dyDescent="0.2">
      <c r="A13">
        <v>8</v>
      </c>
      <c r="B13" s="7">
        <f>VLOOKUP(A13,'[3]100m'!$A$6:$T$85,3,FALSE)</f>
        <v>8</v>
      </c>
      <c r="C13" s="7">
        <f>VLOOKUP(A13,'[3]100m'!$A$6:$T$85,5,FALSE)</f>
        <v>6</v>
      </c>
      <c r="D13" s="7" t="str">
        <f>VLOOKUP(A13,'[3]100m'!$A$6:$T$85,7,FALSE)</f>
        <v/>
      </c>
      <c r="E13" s="7">
        <f>VLOOKUP(A13,'[3]100m'!$A$6:$T$85,10,FALSE)</f>
        <v>98</v>
      </c>
      <c r="F13" s="7" t="str">
        <f>VLOOKUP(A13,'[3]100m'!$A$6:$T$85,12,FALSE)</f>
        <v>Kristýna TESAŘOVÁ</v>
      </c>
      <c r="G13" s="7" t="str">
        <f>VLOOKUP(A13,'[3]100m'!$A$6:$T$85,13,FALSE)</f>
        <v>Těškovice</v>
      </c>
      <c r="H13" s="8">
        <f>VLOOKUP(A13,'[3]100m'!$A$6:$T$85,14,FALSE)</f>
        <v>19.18</v>
      </c>
      <c r="I13" s="8">
        <f>VLOOKUP(A13,'[3]100m'!$A$6:$T$85,15,FALSE)</f>
        <v>19.440000000000001</v>
      </c>
      <c r="J13" s="8">
        <f>VLOOKUP(A13,'[3]100m'!$A$6:$T$85,16,FALSE)</f>
        <v>19.18</v>
      </c>
    </row>
    <row r="14" spans="1:10" x14ac:dyDescent="0.2">
      <c r="A14">
        <v>9</v>
      </c>
      <c r="B14" s="7">
        <f>VLOOKUP(A14,'[3]100m'!$A$6:$T$85,3,FALSE)</f>
        <v>9</v>
      </c>
      <c r="C14" s="7">
        <f>VLOOKUP(A14,'[3]100m'!$A$6:$T$85,5,FALSE)</f>
        <v>7</v>
      </c>
      <c r="D14" s="7" t="str">
        <f>VLOOKUP(A14,'[3]100m'!$A$6:$T$85,7,FALSE)</f>
        <v/>
      </c>
      <c r="E14" s="7">
        <f>VLOOKUP(A14,'[3]100m'!$A$6:$T$85,10,FALSE)</f>
        <v>65</v>
      </c>
      <c r="F14" s="7" t="str">
        <f>VLOOKUP(A14,'[3]100m'!$A$6:$T$85,12,FALSE)</f>
        <v>Ivana VOLKOVÁ</v>
      </c>
      <c r="G14" s="7" t="str">
        <f>VLOOKUP(A14,'[3]100m'!$A$6:$T$85,13,FALSE)</f>
        <v>Tísek</v>
      </c>
      <c r="H14" s="8">
        <f>VLOOKUP(A14,'[3]100m'!$A$6:$T$85,14,FALSE)</f>
        <v>19.260000000000002</v>
      </c>
      <c r="I14" s="8">
        <f>VLOOKUP(A14,'[3]100m'!$A$6:$T$85,15,FALSE)</f>
        <v>99.99</v>
      </c>
      <c r="J14" s="8">
        <f>VLOOKUP(A14,'[3]100m'!$A$6:$T$85,16,FALSE)</f>
        <v>19.260000000000002</v>
      </c>
    </row>
    <row r="15" spans="1:10" x14ac:dyDescent="0.2">
      <c r="A15">
        <v>10</v>
      </c>
      <c r="B15" s="7">
        <f>VLOOKUP(A15,'[3]100m'!$A$6:$T$85,3,FALSE)</f>
        <v>10</v>
      </c>
      <c r="C15" s="7" t="str">
        <f>VLOOKUP(A15,'[3]100m'!$A$6:$T$85,5,FALSE)</f>
        <v/>
      </c>
      <c r="D15" s="7">
        <f>VLOOKUP(A15,'[3]100m'!$A$6:$T$85,7,FALSE)</f>
        <v>3</v>
      </c>
      <c r="E15" s="7">
        <f>VLOOKUP(A15,'[3]100m'!$A$6:$T$85,10,FALSE)</f>
        <v>16</v>
      </c>
      <c r="F15" s="7" t="str">
        <f>VLOOKUP(A15,'[3]100m'!$A$6:$T$85,12,FALSE)</f>
        <v>Sandra ČERVINKOVÁ</v>
      </c>
      <c r="G15" s="7" t="str">
        <f>VLOOKUP(A15,'[3]100m'!$A$6:$T$85,13,FALSE)</f>
        <v>Milotice nad Bečvou</v>
      </c>
      <c r="H15" s="8">
        <f>VLOOKUP(A15,'[3]100m'!$A$6:$T$85,14,FALSE)</f>
        <v>33.86</v>
      </c>
      <c r="I15" s="8">
        <f>VLOOKUP(A15,'[3]100m'!$A$6:$T$85,15,FALSE)</f>
        <v>19.34</v>
      </c>
      <c r="J15" s="8">
        <f>VLOOKUP(A15,'[3]100m'!$A$6:$T$85,16,FALSE)</f>
        <v>19.34</v>
      </c>
    </row>
    <row r="16" spans="1:10" x14ac:dyDescent="0.2">
      <c r="A16">
        <v>11</v>
      </c>
      <c r="B16" s="7">
        <f>VLOOKUP(A16,'[3]100m'!$A$6:$T$85,3,FALSE)</f>
        <v>11</v>
      </c>
      <c r="C16" s="7" t="str">
        <f>VLOOKUP(A16,'[3]100m'!$A$6:$T$85,5,FALSE)</f>
        <v/>
      </c>
      <c r="D16" s="7">
        <f>VLOOKUP(A16,'[3]100m'!$A$6:$T$85,7,FALSE)</f>
        <v>4</v>
      </c>
      <c r="E16" s="7">
        <f>VLOOKUP(A16,'[3]100m'!$A$6:$T$85,10,FALSE)</f>
        <v>18</v>
      </c>
      <c r="F16" s="7" t="str">
        <f>VLOOKUP(A16,'[3]100m'!$A$6:$T$85,12,FALSE)</f>
        <v>Barbora ŠVEHLOVÁ</v>
      </c>
      <c r="G16" s="7" t="str">
        <f>VLOOKUP(A16,'[3]100m'!$A$6:$T$85,13,FALSE)</f>
        <v>Milotice nad Bečvou</v>
      </c>
      <c r="H16" s="8">
        <f>VLOOKUP(A16,'[3]100m'!$A$6:$T$85,14,FALSE)</f>
        <v>19.399999999999999</v>
      </c>
      <c r="I16" s="8">
        <f>VLOOKUP(A16,'[3]100m'!$A$6:$T$85,15,FALSE)</f>
        <v>99.99</v>
      </c>
      <c r="J16" s="8">
        <f>VLOOKUP(A16,'[3]100m'!$A$6:$T$85,16,FALSE)</f>
        <v>19.399999999999999</v>
      </c>
    </row>
    <row r="17" spans="1:10" x14ac:dyDescent="0.2">
      <c r="A17">
        <v>12</v>
      </c>
      <c r="B17" s="7">
        <f>VLOOKUP(A17,'[3]100m'!$A$6:$T$85,3,FALSE)</f>
        <v>12</v>
      </c>
      <c r="C17" s="7">
        <f>VLOOKUP(A17,'[3]100m'!$A$6:$T$85,5,FALSE)</f>
        <v>8</v>
      </c>
      <c r="D17" s="7" t="str">
        <f>VLOOKUP(A17,'[3]100m'!$A$6:$T$85,7,FALSE)</f>
        <v/>
      </c>
      <c r="E17" s="7">
        <f>VLOOKUP(A17,'[3]100m'!$A$6:$T$85,10,FALSE)</f>
        <v>91</v>
      </c>
      <c r="F17" s="7" t="str">
        <f>VLOOKUP(A17,'[3]100m'!$A$6:$T$85,12,FALSE)</f>
        <v>Petra SÝKOROVÁ</v>
      </c>
      <c r="G17" s="7" t="str">
        <f>VLOOKUP(A17,'[3]100m'!$A$6:$T$85,13,FALSE)</f>
        <v>Těškovice</v>
      </c>
      <c r="H17" s="8">
        <f>VLOOKUP(A17,'[3]100m'!$A$6:$T$85,14,FALSE)</f>
        <v>99.99</v>
      </c>
      <c r="I17" s="8">
        <f>VLOOKUP(A17,'[3]100m'!$A$6:$T$85,15,FALSE)</f>
        <v>19.48</v>
      </c>
      <c r="J17" s="8">
        <f>VLOOKUP(A17,'[3]100m'!$A$6:$T$85,16,FALSE)</f>
        <v>19.48</v>
      </c>
    </row>
    <row r="18" spans="1:10" x14ac:dyDescent="0.2">
      <c r="A18">
        <v>13</v>
      </c>
      <c r="B18" s="7">
        <f>VLOOKUP(A18,'[3]100m'!$A$6:$T$85,3,FALSE)</f>
        <v>13</v>
      </c>
      <c r="C18" s="7">
        <f>VLOOKUP(A18,'[3]100m'!$A$6:$T$85,5,FALSE)</f>
        <v>9</v>
      </c>
      <c r="D18" s="7" t="str">
        <f>VLOOKUP(A18,'[3]100m'!$A$6:$T$85,7,FALSE)</f>
        <v/>
      </c>
      <c r="E18" s="7">
        <f>VLOOKUP(A18,'[3]100m'!$A$6:$T$85,10,FALSE)</f>
        <v>92</v>
      </c>
      <c r="F18" s="7" t="str">
        <f>VLOOKUP(A18,'[3]100m'!$A$6:$T$85,12,FALSE)</f>
        <v>Hana SEDLÁKOVÁ</v>
      </c>
      <c r="G18" s="7" t="str">
        <f>VLOOKUP(A18,'[3]100m'!$A$6:$T$85,13,FALSE)</f>
        <v>Těškovice</v>
      </c>
      <c r="H18" s="8">
        <f>VLOOKUP(A18,'[3]100m'!$A$6:$T$85,14,FALSE)</f>
        <v>19.510000000000002</v>
      </c>
      <c r="I18" s="8">
        <f>VLOOKUP(A18,'[3]100m'!$A$6:$T$85,15,FALSE)</f>
        <v>20.48</v>
      </c>
      <c r="J18" s="8">
        <f>VLOOKUP(A18,'[3]100m'!$A$6:$T$85,16,FALSE)</f>
        <v>19.510000000000002</v>
      </c>
    </row>
    <row r="19" spans="1:10" x14ac:dyDescent="0.2">
      <c r="A19">
        <v>14</v>
      </c>
      <c r="B19" s="7">
        <f>VLOOKUP(A19,'[3]100m'!$A$6:$T$85,3,FALSE)</f>
        <v>14</v>
      </c>
      <c r="C19" s="7">
        <f>VLOOKUP(A19,'[3]100m'!$A$6:$T$85,5,FALSE)</f>
        <v>10</v>
      </c>
      <c r="D19" s="7" t="str">
        <f>VLOOKUP(A19,'[3]100m'!$A$6:$T$85,7,FALSE)</f>
        <v/>
      </c>
      <c r="E19" s="7">
        <f>VLOOKUP(A19,'[3]100m'!$A$6:$T$85,10,FALSE)</f>
        <v>73</v>
      </c>
      <c r="F19" s="7" t="str">
        <f>VLOOKUP(A19,'[3]100m'!$A$6:$T$85,12,FALSE)</f>
        <v>Lucie NECHVÁTALOVÁ</v>
      </c>
      <c r="G19" s="7" t="str">
        <f>VLOOKUP(A19,'[3]100m'!$A$6:$T$85,13,FALSE)</f>
        <v>Michálkovice</v>
      </c>
      <c r="H19" s="8">
        <f>VLOOKUP(A19,'[3]100m'!$A$6:$T$85,14,FALSE)</f>
        <v>32.31</v>
      </c>
      <c r="I19" s="8">
        <f>VLOOKUP(A19,'[3]100m'!$A$6:$T$85,15,FALSE)</f>
        <v>19.579999999999998</v>
      </c>
      <c r="J19" s="8">
        <f>VLOOKUP(A19,'[3]100m'!$A$6:$T$85,16,FALSE)</f>
        <v>19.579999999999998</v>
      </c>
    </row>
    <row r="20" spans="1:10" x14ac:dyDescent="0.2">
      <c r="A20">
        <v>15</v>
      </c>
      <c r="B20" s="7">
        <f>VLOOKUP(A20,'[3]100m'!$A$6:$T$85,3,FALSE)</f>
        <v>15</v>
      </c>
      <c r="C20" s="7">
        <f>VLOOKUP(A20,'[3]100m'!$A$6:$T$85,5,FALSE)</f>
        <v>11</v>
      </c>
      <c r="D20" s="7" t="str">
        <f>VLOOKUP(A20,'[3]100m'!$A$6:$T$85,7,FALSE)</f>
        <v/>
      </c>
      <c r="E20" s="7">
        <f>VLOOKUP(A20,'[3]100m'!$A$6:$T$85,10,FALSE)</f>
        <v>63</v>
      </c>
      <c r="F20" s="7" t="str">
        <f>VLOOKUP(A20,'[3]100m'!$A$6:$T$85,12,FALSE)</f>
        <v>Eliška ZAJÍČKOVÁ</v>
      </c>
      <c r="G20" s="7" t="str">
        <f>VLOOKUP(A20,'[3]100m'!$A$6:$T$85,13,FALSE)</f>
        <v>Tísek</v>
      </c>
      <c r="H20" s="8">
        <f>VLOOKUP(A20,'[3]100m'!$A$6:$T$85,14,FALSE)</f>
        <v>20.13</v>
      </c>
      <c r="I20" s="8">
        <f>VLOOKUP(A20,'[3]100m'!$A$6:$T$85,15,FALSE)</f>
        <v>19.64</v>
      </c>
      <c r="J20" s="8">
        <f>VLOOKUP(A20,'[3]100m'!$A$6:$T$85,16,FALSE)</f>
        <v>19.64</v>
      </c>
    </row>
    <row r="21" spans="1:10" x14ac:dyDescent="0.2">
      <c r="A21">
        <v>16</v>
      </c>
      <c r="B21" s="7">
        <f>VLOOKUP(A21,'[3]100m'!$A$6:$T$85,3,FALSE)</f>
        <v>16</v>
      </c>
      <c r="C21" s="7" t="str">
        <f>VLOOKUP(A21,'[3]100m'!$A$6:$T$85,5,FALSE)</f>
        <v/>
      </c>
      <c r="D21" s="7">
        <f>VLOOKUP(A21,'[3]100m'!$A$6:$T$85,7,FALSE)</f>
        <v>5</v>
      </c>
      <c r="E21" s="7">
        <f>VLOOKUP(A21,'[3]100m'!$A$6:$T$85,10,FALSE)</f>
        <v>13</v>
      </c>
      <c r="F21" s="7" t="str">
        <f>VLOOKUP(A21,'[3]100m'!$A$6:$T$85,12,FALSE)</f>
        <v>Marie ANDRÝSKOVÁ</v>
      </c>
      <c r="G21" s="7" t="str">
        <f>VLOOKUP(A21,'[3]100m'!$A$6:$T$85,13,FALSE)</f>
        <v>Milotice nad Bečvou</v>
      </c>
      <c r="H21" s="8">
        <f>VLOOKUP(A21,'[3]100m'!$A$6:$T$85,14,FALSE)</f>
        <v>19.760000000000002</v>
      </c>
      <c r="I21" s="8">
        <f>VLOOKUP(A21,'[3]100m'!$A$6:$T$85,15,FALSE)</f>
        <v>19.7</v>
      </c>
      <c r="J21" s="8">
        <f>VLOOKUP(A21,'[3]100m'!$A$6:$T$85,16,FALSE)</f>
        <v>19.7</v>
      </c>
    </row>
    <row r="22" spans="1:10" x14ac:dyDescent="0.2">
      <c r="A22">
        <v>17</v>
      </c>
      <c r="B22" s="7">
        <f>VLOOKUP(A22,'[3]100m'!$A$6:$T$85,3,FALSE)</f>
        <v>17</v>
      </c>
      <c r="C22" s="7" t="str">
        <f>VLOOKUP(A22,'[3]100m'!$A$6:$T$85,5,FALSE)</f>
        <v/>
      </c>
      <c r="D22" s="7">
        <f>VLOOKUP(A22,'[3]100m'!$A$6:$T$85,7,FALSE)</f>
        <v>6</v>
      </c>
      <c r="E22" s="7">
        <f>VLOOKUP(A22,'[3]100m'!$A$6:$T$85,10,FALSE)</f>
        <v>15</v>
      </c>
      <c r="F22" s="7" t="str">
        <f>VLOOKUP(A22,'[3]100m'!$A$6:$T$85,12,FALSE)</f>
        <v>Julie MICHALÍKOVÁ</v>
      </c>
      <c r="G22" s="7" t="str">
        <f>VLOOKUP(A22,'[3]100m'!$A$6:$T$85,13,FALSE)</f>
        <v>Milotice nad Bečvou</v>
      </c>
      <c r="H22" s="8">
        <f>VLOOKUP(A22,'[3]100m'!$A$6:$T$85,14,FALSE)</f>
        <v>19.850000000000001</v>
      </c>
      <c r="I22" s="8">
        <f>VLOOKUP(A22,'[3]100m'!$A$6:$T$85,15,FALSE)</f>
        <v>19.7</v>
      </c>
      <c r="J22" s="8">
        <f>VLOOKUP(A22,'[3]100m'!$A$6:$T$85,16,FALSE)</f>
        <v>19.7</v>
      </c>
    </row>
    <row r="23" spans="1:10" x14ac:dyDescent="0.2">
      <c r="A23">
        <v>18</v>
      </c>
      <c r="B23" s="7">
        <f>VLOOKUP(A23,'[3]100m'!$A$6:$T$85,3,FALSE)</f>
        <v>18</v>
      </c>
      <c r="C23" s="7" t="str">
        <f>VLOOKUP(A23,'[3]100m'!$A$6:$T$85,5,FALSE)</f>
        <v/>
      </c>
      <c r="D23" s="7">
        <f>VLOOKUP(A23,'[3]100m'!$A$6:$T$85,7,FALSE)</f>
        <v>7</v>
      </c>
      <c r="E23" s="7">
        <f>VLOOKUP(A23,'[3]100m'!$A$6:$T$85,10,FALSE)</f>
        <v>12</v>
      </c>
      <c r="F23" s="7" t="str">
        <f>VLOOKUP(A23,'[3]100m'!$A$6:$T$85,12,FALSE)</f>
        <v>Romana FIDERMÁKOVÁ</v>
      </c>
      <c r="G23" s="7" t="str">
        <f>VLOOKUP(A23,'[3]100m'!$A$6:$T$85,13,FALSE)</f>
        <v>Milotice nad Bečvou</v>
      </c>
      <c r="H23" s="8">
        <f>VLOOKUP(A23,'[3]100m'!$A$6:$T$85,14,FALSE)</f>
        <v>19.7</v>
      </c>
      <c r="I23" s="8">
        <f>VLOOKUP(A23,'[3]100m'!$A$6:$T$85,15,FALSE)</f>
        <v>99.99</v>
      </c>
      <c r="J23" s="8">
        <f>VLOOKUP(A23,'[3]100m'!$A$6:$T$85,16,FALSE)</f>
        <v>19.7</v>
      </c>
    </row>
    <row r="24" spans="1:10" x14ac:dyDescent="0.2">
      <c r="A24">
        <v>19</v>
      </c>
      <c r="B24" s="7">
        <f>VLOOKUP(A24,'[3]100m'!$A$6:$T$85,3,FALSE)</f>
        <v>19</v>
      </c>
      <c r="C24" s="7">
        <f>VLOOKUP(A24,'[3]100m'!$A$6:$T$85,5,FALSE)</f>
        <v>12</v>
      </c>
      <c r="D24" s="7" t="str">
        <f>VLOOKUP(A24,'[3]100m'!$A$6:$T$85,7,FALSE)</f>
        <v/>
      </c>
      <c r="E24" s="7">
        <f>VLOOKUP(A24,'[3]100m'!$A$6:$T$85,10,FALSE)</f>
        <v>68</v>
      </c>
      <c r="F24" s="7" t="str">
        <f>VLOOKUP(A24,'[3]100m'!$A$6:$T$85,12,FALSE)</f>
        <v>Daniela NOHLOVÁ</v>
      </c>
      <c r="G24" s="7" t="str">
        <f>VLOOKUP(A24,'[3]100m'!$A$6:$T$85,13,FALSE)</f>
        <v>Tísek</v>
      </c>
      <c r="H24" s="8">
        <f>VLOOKUP(A24,'[3]100m'!$A$6:$T$85,14,FALSE)</f>
        <v>19.78</v>
      </c>
      <c r="I24" s="8">
        <f>VLOOKUP(A24,'[3]100m'!$A$6:$T$85,15,FALSE)</f>
        <v>19.899999999999999</v>
      </c>
      <c r="J24" s="8">
        <f>VLOOKUP(A24,'[3]100m'!$A$6:$T$85,16,FALSE)</f>
        <v>19.78</v>
      </c>
    </row>
    <row r="25" spans="1:10" x14ac:dyDescent="0.2">
      <c r="A25">
        <v>20</v>
      </c>
      <c r="B25" s="7">
        <f>VLOOKUP(A25,'[3]100m'!$A$6:$T$85,3,FALSE)</f>
        <v>20</v>
      </c>
      <c r="C25" s="7" t="str">
        <f>VLOOKUP(A25,'[3]100m'!$A$6:$T$85,5,FALSE)</f>
        <v/>
      </c>
      <c r="D25" s="7">
        <f>VLOOKUP(A25,'[3]100m'!$A$6:$T$85,7,FALSE)</f>
        <v>8</v>
      </c>
      <c r="E25" s="7">
        <f>VLOOKUP(A25,'[3]100m'!$A$6:$T$85,10,FALSE)</f>
        <v>37</v>
      </c>
      <c r="F25" s="7" t="str">
        <f>VLOOKUP(A25,'[3]100m'!$A$6:$T$85,12,FALSE)</f>
        <v>Alžběta POLANSKÁ</v>
      </c>
      <c r="G25" s="7" t="str">
        <f>VLOOKUP(A25,'[3]100m'!$A$6:$T$85,13,FALSE)</f>
        <v>Pěnčín</v>
      </c>
      <c r="H25" s="8">
        <f>VLOOKUP(A25,'[3]100m'!$A$6:$T$85,14,FALSE)</f>
        <v>20.47</v>
      </c>
      <c r="I25" s="8">
        <f>VLOOKUP(A25,'[3]100m'!$A$6:$T$85,15,FALSE)</f>
        <v>19.899999999999999</v>
      </c>
      <c r="J25" s="8">
        <f>VLOOKUP(A25,'[3]100m'!$A$6:$T$85,16,FALSE)</f>
        <v>19.899999999999999</v>
      </c>
    </row>
    <row r="26" spans="1:10" x14ac:dyDescent="0.2">
      <c r="A26">
        <v>21</v>
      </c>
      <c r="B26" s="7">
        <f>VLOOKUP(A26,'[3]100m'!$A$6:$T$85,3,FALSE)</f>
        <v>21</v>
      </c>
      <c r="C26" s="7">
        <f>VLOOKUP(A26,'[3]100m'!$A$6:$T$85,5,FALSE)</f>
        <v>13</v>
      </c>
      <c r="D26" s="7" t="str">
        <f>VLOOKUP(A26,'[3]100m'!$A$6:$T$85,7,FALSE)</f>
        <v/>
      </c>
      <c r="E26" s="7">
        <f>VLOOKUP(A26,'[3]100m'!$A$6:$T$85,10,FALSE)</f>
        <v>74</v>
      </c>
      <c r="F26" s="7" t="str">
        <f>VLOOKUP(A26,'[3]100m'!$A$6:$T$85,12,FALSE)</f>
        <v>Kateřina UHROVÁ</v>
      </c>
      <c r="G26" s="7" t="str">
        <f>VLOOKUP(A26,'[3]100m'!$A$6:$T$85,13,FALSE)</f>
        <v>Michálkovice</v>
      </c>
      <c r="H26" s="8">
        <f>VLOOKUP(A26,'[3]100m'!$A$6:$T$85,14,FALSE)</f>
        <v>19.93</v>
      </c>
      <c r="I26" s="8">
        <f>VLOOKUP(A26,'[3]100m'!$A$6:$T$85,15,FALSE)</f>
        <v>20.41</v>
      </c>
      <c r="J26" s="8">
        <f>VLOOKUP(A26,'[3]100m'!$A$6:$T$85,16,FALSE)</f>
        <v>19.93</v>
      </c>
    </row>
    <row r="27" spans="1:10" x14ac:dyDescent="0.2">
      <c r="A27">
        <v>22</v>
      </c>
      <c r="B27" s="7">
        <f>VLOOKUP(A27,'[3]100m'!$A$6:$T$85,3,FALSE)</f>
        <v>22</v>
      </c>
      <c r="C27" s="7">
        <f>VLOOKUP(A27,'[3]100m'!$A$6:$T$85,5,FALSE)</f>
        <v>14</v>
      </c>
      <c r="D27" s="7" t="str">
        <f>VLOOKUP(A27,'[3]100m'!$A$6:$T$85,7,FALSE)</f>
        <v/>
      </c>
      <c r="E27" s="7">
        <f>VLOOKUP(A27,'[3]100m'!$A$6:$T$85,10,FALSE)</f>
        <v>78</v>
      </c>
      <c r="F27" s="7" t="str">
        <f>VLOOKUP(A27,'[3]100m'!$A$6:$T$85,12,FALSE)</f>
        <v>Aneta BITTNEROVÁ</v>
      </c>
      <c r="G27" s="7" t="str">
        <f>VLOOKUP(A27,'[3]100m'!$A$6:$T$85,13,FALSE)</f>
        <v>Michálkovice</v>
      </c>
      <c r="H27" s="8">
        <f>VLOOKUP(A27,'[3]100m'!$A$6:$T$85,14,FALSE)</f>
        <v>25.16</v>
      </c>
      <c r="I27" s="8">
        <f>VLOOKUP(A27,'[3]100m'!$A$6:$T$85,15,FALSE)</f>
        <v>19.93</v>
      </c>
      <c r="J27" s="8">
        <f>VLOOKUP(A27,'[3]100m'!$A$6:$T$85,16,FALSE)</f>
        <v>19.93</v>
      </c>
    </row>
    <row r="28" spans="1:10" x14ac:dyDescent="0.2">
      <c r="A28">
        <v>23</v>
      </c>
      <c r="B28" s="7">
        <f>VLOOKUP(A28,'[3]100m'!$A$6:$T$85,3,FALSE)</f>
        <v>23</v>
      </c>
      <c r="C28" s="7">
        <f>VLOOKUP(A28,'[3]100m'!$A$6:$T$85,5,FALSE)</f>
        <v>15</v>
      </c>
      <c r="D28" s="7" t="str">
        <f>VLOOKUP(A28,'[3]100m'!$A$6:$T$85,7,FALSE)</f>
        <v/>
      </c>
      <c r="E28" s="7">
        <f>VLOOKUP(A28,'[3]100m'!$A$6:$T$85,10,FALSE)</f>
        <v>21</v>
      </c>
      <c r="F28" s="7" t="str">
        <f>VLOOKUP(A28,'[3]100m'!$A$6:$T$85,12,FALSE)</f>
        <v>Alexandra URBANCZYKOVÁ</v>
      </c>
      <c r="G28" s="7" t="str">
        <f>VLOOKUP(A28,'[3]100m'!$A$6:$T$85,13,FALSE)</f>
        <v>Horní Žukov</v>
      </c>
      <c r="H28" s="8">
        <f>VLOOKUP(A28,'[3]100m'!$A$6:$T$85,14,FALSE)</f>
        <v>20.36</v>
      </c>
      <c r="I28" s="8">
        <f>VLOOKUP(A28,'[3]100m'!$A$6:$T$85,15,FALSE)</f>
        <v>99.99</v>
      </c>
      <c r="J28" s="8">
        <f>VLOOKUP(A28,'[3]100m'!$A$6:$T$85,16,FALSE)</f>
        <v>20.36</v>
      </c>
    </row>
    <row r="29" spans="1:10" x14ac:dyDescent="0.2">
      <c r="A29">
        <v>24</v>
      </c>
      <c r="B29" s="7">
        <f>VLOOKUP(A29,'[3]100m'!$A$6:$T$85,3,FALSE)</f>
        <v>24</v>
      </c>
      <c r="C29" s="7">
        <f>VLOOKUP(A29,'[3]100m'!$A$6:$T$85,5,FALSE)</f>
        <v>16</v>
      </c>
      <c r="D29" s="7" t="str">
        <f>VLOOKUP(A29,'[3]100m'!$A$6:$T$85,7,FALSE)</f>
        <v/>
      </c>
      <c r="E29" s="7">
        <f>VLOOKUP(A29,'[3]100m'!$A$6:$T$85,10,FALSE)</f>
        <v>61</v>
      </c>
      <c r="F29" s="7" t="str">
        <f>VLOOKUP(A29,'[3]100m'!$A$6:$T$85,12,FALSE)</f>
        <v>Barbora HOMOLOVÁ</v>
      </c>
      <c r="G29" s="7" t="str">
        <f>VLOOKUP(A29,'[3]100m'!$A$6:$T$85,13,FALSE)</f>
        <v>Tísek</v>
      </c>
      <c r="H29" s="8">
        <f>VLOOKUP(A29,'[3]100m'!$A$6:$T$85,14,FALSE)</f>
        <v>20.43</v>
      </c>
      <c r="I29" s="8">
        <f>VLOOKUP(A29,'[3]100m'!$A$6:$T$85,15,FALSE)</f>
        <v>99.99</v>
      </c>
      <c r="J29" s="8">
        <f>VLOOKUP(A29,'[3]100m'!$A$6:$T$85,16,FALSE)</f>
        <v>20.43</v>
      </c>
    </row>
    <row r="30" spans="1:10" x14ac:dyDescent="0.2">
      <c r="A30">
        <v>25</v>
      </c>
      <c r="B30" s="7">
        <f>VLOOKUP(A30,'[3]100m'!$A$6:$T$85,3,FALSE)</f>
        <v>25</v>
      </c>
      <c r="C30" s="7" t="str">
        <f>VLOOKUP(A30,'[3]100m'!$A$6:$T$85,5,FALSE)</f>
        <v/>
      </c>
      <c r="D30" s="7">
        <f>VLOOKUP(A30,'[3]100m'!$A$6:$T$85,7,FALSE)</f>
        <v>9</v>
      </c>
      <c r="E30" s="7">
        <f>VLOOKUP(A30,'[3]100m'!$A$6:$T$85,10,FALSE)</f>
        <v>87</v>
      </c>
      <c r="F30" s="7" t="str">
        <f>VLOOKUP(A30,'[3]100m'!$A$6:$T$85,12,FALSE)</f>
        <v>Dominika KOVAŘÍKOVÁ</v>
      </c>
      <c r="G30" s="7" t="str">
        <f>VLOOKUP(A30,'[3]100m'!$A$6:$T$85,13,FALSE)</f>
        <v>Nový Malín</v>
      </c>
      <c r="H30" s="8">
        <f>VLOOKUP(A30,'[3]100m'!$A$6:$T$85,14,FALSE)</f>
        <v>20.72</v>
      </c>
      <c r="I30" s="8">
        <f>VLOOKUP(A30,'[3]100m'!$A$6:$T$85,15,FALSE)</f>
        <v>20.440000000000001</v>
      </c>
      <c r="J30" s="8">
        <f>VLOOKUP(A30,'[3]100m'!$A$6:$T$85,16,FALSE)</f>
        <v>20.440000000000001</v>
      </c>
    </row>
    <row r="31" spans="1:10" x14ac:dyDescent="0.2">
      <c r="A31">
        <v>26</v>
      </c>
      <c r="B31" s="7">
        <f>VLOOKUP(A31,'[3]100m'!$A$6:$T$85,3,FALSE)</f>
        <v>26</v>
      </c>
      <c r="C31" s="7" t="str">
        <f>VLOOKUP(A31,'[3]100m'!$A$6:$T$85,5,FALSE)</f>
        <v/>
      </c>
      <c r="D31" s="7">
        <f>VLOOKUP(A31,'[3]100m'!$A$6:$T$85,7,FALSE)</f>
        <v>10</v>
      </c>
      <c r="E31" s="7">
        <f>VLOOKUP(A31,'[3]100m'!$A$6:$T$85,10,FALSE)</f>
        <v>55</v>
      </c>
      <c r="F31" s="7" t="str">
        <f>VLOOKUP(A31,'[3]100m'!$A$6:$T$85,12,FALSE)</f>
        <v>Adéla KRUPIČKOVÁ</v>
      </c>
      <c r="G31" s="7" t="str">
        <f>VLOOKUP(A31,'[3]100m'!$A$6:$T$85,13,FALSE)</f>
        <v>Trusovice</v>
      </c>
      <c r="H31" s="8">
        <f>VLOOKUP(A31,'[3]100m'!$A$6:$T$85,14,FALSE)</f>
        <v>20.49</v>
      </c>
      <c r="I31" s="8">
        <f>VLOOKUP(A31,'[3]100m'!$A$6:$T$85,15,FALSE)</f>
        <v>22.91</v>
      </c>
      <c r="J31" s="8">
        <f>VLOOKUP(A31,'[3]100m'!$A$6:$T$85,16,FALSE)</f>
        <v>20.49</v>
      </c>
    </row>
    <row r="32" spans="1:10" x14ac:dyDescent="0.2">
      <c r="A32">
        <v>27</v>
      </c>
      <c r="B32" s="7">
        <f>VLOOKUP(A32,'[3]100m'!$A$6:$T$85,3,FALSE)</f>
        <v>27</v>
      </c>
      <c r="C32" s="7">
        <f>VLOOKUP(A32,'[3]100m'!$A$6:$T$85,5,FALSE)</f>
        <v>17</v>
      </c>
      <c r="D32" s="7" t="str">
        <f>VLOOKUP(A32,'[3]100m'!$A$6:$T$85,7,FALSE)</f>
        <v/>
      </c>
      <c r="E32" s="7">
        <f>VLOOKUP(A32,'[3]100m'!$A$6:$T$85,10,FALSE)</f>
        <v>2</v>
      </c>
      <c r="F32" s="7" t="str">
        <f>VLOOKUP(A32,'[3]100m'!$A$6:$T$85,12,FALSE)</f>
        <v>Martina NOVÁKOVÁ</v>
      </c>
      <c r="G32" s="7" t="str">
        <f>VLOOKUP(A32,'[3]100m'!$A$6:$T$85,13,FALSE)</f>
        <v>Frýdek</v>
      </c>
      <c r="H32" s="8">
        <f>VLOOKUP(A32,'[3]100m'!$A$6:$T$85,14,FALSE)</f>
        <v>20.56</v>
      </c>
      <c r="I32" s="8">
        <f>VLOOKUP(A32,'[3]100m'!$A$6:$T$85,15,FALSE)</f>
        <v>21.77</v>
      </c>
      <c r="J32" s="8">
        <f>VLOOKUP(A32,'[3]100m'!$A$6:$T$85,16,FALSE)</f>
        <v>20.56</v>
      </c>
    </row>
    <row r="33" spans="1:10" x14ac:dyDescent="0.2">
      <c r="A33">
        <v>28</v>
      </c>
      <c r="B33" s="7">
        <f>VLOOKUP(A33,'[3]100m'!$A$6:$T$85,3,FALSE)</f>
        <v>28</v>
      </c>
      <c r="C33" s="7">
        <f>VLOOKUP(A33,'[3]100m'!$A$6:$T$85,5,FALSE)</f>
        <v>18</v>
      </c>
      <c r="D33" s="7" t="str">
        <f>VLOOKUP(A33,'[3]100m'!$A$6:$T$85,7,FALSE)</f>
        <v/>
      </c>
      <c r="E33" s="7">
        <f>VLOOKUP(A33,'[3]100m'!$A$6:$T$85,10,FALSE)</f>
        <v>4</v>
      </c>
      <c r="F33" s="7" t="str">
        <f>VLOOKUP(A33,'[3]100m'!$A$6:$T$85,12,FALSE)</f>
        <v>Nikola KAŇOKOVÁ</v>
      </c>
      <c r="G33" s="7" t="str">
        <f>VLOOKUP(A33,'[3]100m'!$A$6:$T$85,13,FALSE)</f>
        <v>Frýdek</v>
      </c>
      <c r="H33" s="8">
        <f>VLOOKUP(A33,'[3]100m'!$A$6:$T$85,14,FALSE)</f>
        <v>20.6</v>
      </c>
      <c r="I33" s="8">
        <f>VLOOKUP(A33,'[3]100m'!$A$6:$T$85,15,FALSE)</f>
        <v>20.77</v>
      </c>
      <c r="J33" s="8">
        <f>VLOOKUP(A33,'[3]100m'!$A$6:$T$85,16,FALSE)</f>
        <v>20.6</v>
      </c>
    </row>
    <row r="34" spans="1:10" x14ac:dyDescent="0.2">
      <c r="A34">
        <v>29</v>
      </c>
      <c r="B34" s="7">
        <f>VLOOKUP(A34,'[3]100m'!$A$6:$T$85,3,FALSE)</f>
        <v>29</v>
      </c>
      <c r="C34" s="7" t="str">
        <f>VLOOKUP(A34,'[3]100m'!$A$6:$T$85,5,FALSE)</f>
        <v/>
      </c>
      <c r="D34" s="7">
        <f>VLOOKUP(A34,'[3]100m'!$A$6:$T$85,7,FALSE)</f>
        <v>11</v>
      </c>
      <c r="E34" s="7">
        <f>VLOOKUP(A34,'[3]100m'!$A$6:$T$85,10,FALSE)</f>
        <v>57</v>
      </c>
      <c r="F34" s="7" t="str">
        <f>VLOOKUP(A34,'[3]100m'!$A$6:$T$85,12,FALSE)</f>
        <v>Eliška DŘÍMALKOVÁ</v>
      </c>
      <c r="G34" s="7" t="str">
        <f>VLOOKUP(A34,'[3]100m'!$A$6:$T$85,13,FALSE)</f>
        <v>Trusovice</v>
      </c>
      <c r="H34" s="8">
        <f>VLOOKUP(A34,'[3]100m'!$A$6:$T$85,14,FALSE)</f>
        <v>20.61</v>
      </c>
      <c r="I34" s="8">
        <f>VLOOKUP(A34,'[3]100m'!$A$6:$T$85,15,FALSE)</f>
        <v>20.95</v>
      </c>
      <c r="J34" s="8">
        <f>VLOOKUP(A34,'[3]100m'!$A$6:$T$85,16,FALSE)</f>
        <v>20.61</v>
      </c>
    </row>
    <row r="35" spans="1:10" x14ac:dyDescent="0.2">
      <c r="A35">
        <v>30</v>
      </c>
      <c r="B35" s="7">
        <f>VLOOKUP(A35,'[3]100m'!$A$6:$T$85,3,FALSE)</f>
        <v>30</v>
      </c>
      <c r="C35" s="7">
        <f>VLOOKUP(A35,'[3]100m'!$A$6:$T$85,5,FALSE)</f>
        <v>19</v>
      </c>
      <c r="D35" s="7" t="str">
        <f>VLOOKUP(A35,'[3]100m'!$A$6:$T$85,7,FALSE)</f>
        <v/>
      </c>
      <c r="E35" s="7">
        <f>VLOOKUP(A35,'[3]100m'!$A$6:$T$85,10,FALSE)</f>
        <v>93</v>
      </c>
      <c r="F35" s="7" t="str">
        <f>VLOOKUP(A35,'[3]100m'!$A$6:$T$85,12,FALSE)</f>
        <v>Adéla RIPLOVÁ</v>
      </c>
      <c r="G35" s="7" t="str">
        <f>VLOOKUP(A35,'[3]100m'!$A$6:$T$85,13,FALSE)</f>
        <v>Těškovice</v>
      </c>
      <c r="H35" s="8">
        <f>VLOOKUP(A35,'[3]100m'!$A$6:$T$85,14,FALSE)</f>
        <v>20.65</v>
      </c>
      <c r="I35" s="8">
        <f>VLOOKUP(A35,'[3]100m'!$A$6:$T$85,15,FALSE)</f>
        <v>26.11</v>
      </c>
      <c r="J35" s="8">
        <f>VLOOKUP(A35,'[3]100m'!$A$6:$T$85,16,FALSE)</f>
        <v>20.65</v>
      </c>
    </row>
    <row r="36" spans="1:10" x14ac:dyDescent="0.2">
      <c r="A36">
        <v>31</v>
      </c>
      <c r="B36" s="7">
        <f>VLOOKUP(A36,'[3]100m'!$A$6:$T$85,3,FALSE)</f>
        <v>31</v>
      </c>
      <c r="C36" s="7">
        <f>VLOOKUP(A36,'[3]100m'!$A$6:$T$85,5,FALSE)</f>
        <v>20</v>
      </c>
      <c r="D36" s="7" t="str">
        <f>VLOOKUP(A36,'[3]100m'!$A$6:$T$85,7,FALSE)</f>
        <v/>
      </c>
      <c r="E36" s="7">
        <f>VLOOKUP(A36,'[3]100m'!$A$6:$T$85,10,FALSE)</f>
        <v>1</v>
      </c>
      <c r="F36" s="7" t="str">
        <f>VLOOKUP(A36,'[3]100m'!$A$6:$T$85,12,FALSE)</f>
        <v>Jana POLACHOVÁ</v>
      </c>
      <c r="G36" s="7" t="str">
        <f>VLOOKUP(A36,'[3]100m'!$A$6:$T$85,13,FALSE)</f>
        <v>Frýdek</v>
      </c>
      <c r="H36" s="8">
        <f>VLOOKUP(A36,'[3]100m'!$A$6:$T$85,14,FALSE)</f>
        <v>20.68</v>
      </c>
      <c r="I36" s="8">
        <f>VLOOKUP(A36,'[3]100m'!$A$6:$T$85,15,FALSE)</f>
        <v>22.59</v>
      </c>
      <c r="J36" s="8">
        <f>VLOOKUP(A36,'[3]100m'!$A$6:$T$85,16,FALSE)</f>
        <v>20.68</v>
      </c>
    </row>
    <row r="37" spans="1:10" x14ac:dyDescent="0.2">
      <c r="A37">
        <v>32</v>
      </c>
      <c r="B37" s="7">
        <f>VLOOKUP(A37,'[3]100m'!$A$6:$T$85,3,FALSE)</f>
        <v>32</v>
      </c>
      <c r="C37" s="7">
        <f>VLOOKUP(A37,'[3]100m'!$A$6:$T$85,5,FALSE)</f>
        <v>21</v>
      </c>
      <c r="D37" s="7" t="str">
        <f>VLOOKUP(A37,'[3]100m'!$A$6:$T$85,7,FALSE)</f>
        <v/>
      </c>
      <c r="E37" s="7">
        <f>VLOOKUP(A37,'[3]100m'!$A$6:$T$85,10,FALSE)</f>
        <v>62</v>
      </c>
      <c r="F37" s="7" t="str">
        <f>VLOOKUP(A37,'[3]100m'!$A$6:$T$85,12,FALSE)</f>
        <v>Lucie JEDLIČKOVÁ</v>
      </c>
      <c r="G37" s="7" t="str">
        <f>VLOOKUP(A37,'[3]100m'!$A$6:$T$85,13,FALSE)</f>
        <v>Tísek</v>
      </c>
      <c r="H37" s="8">
        <f>VLOOKUP(A37,'[3]100m'!$A$6:$T$85,14,FALSE)</f>
        <v>20.77</v>
      </c>
      <c r="I37" s="8">
        <f>VLOOKUP(A37,'[3]100m'!$A$6:$T$85,15,FALSE)</f>
        <v>22.19</v>
      </c>
      <c r="J37" s="8">
        <f>VLOOKUP(A37,'[3]100m'!$A$6:$T$85,16,FALSE)</f>
        <v>20.77</v>
      </c>
    </row>
    <row r="38" spans="1:10" x14ac:dyDescent="0.2">
      <c r="A38">
        <v>33</v>
      </c>
      <c r="B38" s="7">
        <f>VLOOKUP(A38,'[3]100m'!$A$6:$T$85,3,FALSE)</f>
        <v>33</v>
      </c>
      <c r="C38" s="7" t="str">
        <f>VLOOKUP(A38,'[3]100m'!$A$6:$T$85,5,FALSE)</f>
        <v/>
      </c>
      <c r="D38" s="7">
        <f>VLOOKUP(A38,'[3]100m'!$A$6:$T$85,7,FALSE)</f>
        <v>12</v>
      </c>
      <c r="E38" s="7">
        <f>VLOOKUP(A38,'[3]100m'!$A$6:$T$85,10,FALSE)</f>
        <v>53</v>
      </c>
      <c r="F38" s="7" t="str">
        <f>VLOOKUP(A38,'[3]100m'!$A$6:$T$85,12,FALSE)</f>
        <v>Gabriela KREJČÍ</v>
      </c>
      <c r="G38" s="7" t="str">
        <f>VLOOKUP(A38,'[3]100m'!$A$6:$T$85,13,FALSE)</f>
        <v>Trusovice</v>
      </c>
      <c r="H38" s="8">
        <f>VLOOKUP(A38,'[3]100m'!$A$6:$T$85,14,FALSE)</f>
        <v>20.89</v>
      </c>
      <c r="I38" s="8">
        <f>VLOOKUP(A38,'[3]100m'!$A$6:$T$85,15,FALSE)</f>
        <v>20.89</v>
      </c>
      <c r="J38" s="8">
        <f>VLOOKUP(A38,'[3]100m'!$A$6:$T$85,16,FALSE)</f>
        <v>20.89</v>
      </c>
    </row>
    <row r="39" spans="1:10" x14ac:dyDescent="0.2">
      <c r="A39">
        <v>34</v>
      </c>
      <c r="B39" s="7">
        <f>VLOOKUP(A39,'[3]100m'!$A$6:$T$85,3,FALSE)</f>
        <v>34</v>
      </c>
      <c r="C39" s="7" t="str">
        <f>VLOOKUP(A39,'[3]100m'!$A$6:$T$85,5,FALSE)</f>
        <v/>
      </c>
      <c r="D39" s="7">
        <f>VLOOKUP(A39,'[3]100m'!$A$6:$T$85,7,FALSE)</f>
        <v>13</v>
      </c>
      <c r="E39" s="7">
        <f>VLOOKUP(A39,'[3]100m'!$A$6:$T$85,10,FALSE)</f>
        <v>32</v>
      </c>
      <c r="F39" s="7" t="str">
        <f>VLOOKUP(A39,'[3]100m'!$A$6:$T$85,12,FALSE)</f>
        <v>Petra BARTOŇKOVÁ</v>
      </c>
      <c r="G39" s="7" t="str">
        <f>VLOOKUP(A39,'[3]100m'!$A$6:$T$85,13,FALSE)</f>
        <v>Pěnčín</v>
      </c>
      <c r="H39" s="8">
        <f>VLOOKUP(A39,'[3]100m'!$A$6:$T$85,14,FALSE)</f>
        <v>20.94</v>
      </c>
      <c r="I39" s="8">
        <f>VLOOKUP(A39,'[3]100m'!$A$6:$T$85,15,FALSE)</f>
        <v>26.43</v>
      </c>
      <c r="J39" s="8">
        <f>VLOOKUP(A39,'[3]100m'!$A$6:$T$85,16,FALSE)</f>
        <v>20.94</v>
      </c>
    </row>
    <row r="40" spans="1:10" x14ac:dyDescent="0.2">
      <c r="A40">
        <v>35</v>
      </c>
      <c r="B40" s="7">
        <f>VLOOKUP(A40,'[3]100m'!$A$6:$T$85,3,FALSE)</f>
        <v>35</v>
      </c>
      <c r="C40" s="7" t="str">
        <f>VLOOKUP(A40,'[3]100m'!$A$6:$T$85,5,FALSE)</f>
        <v/>
      </c>
      <c r="D40" s="7">
        <f>VLOOKUP(A40,'[3]100m'!$A$6:$T$85,7,FALSE)</f>
        <v>14</v>
      </c>
      <c r="E40" s="7">
        <f>VLOOKUP(A40,'[3]100m'!$A$6:$T$85,10,FALSE)</f>
        <v>52</v>
      </c>
      <c r="F40" s="7" t="str">
        <f>VLOOKUP(A40,'[3]100m'!$A$6:$T$85,12,FALSE)</f>
        <v>Dana KRABICOVÁ</v>
      </c>
      <c r="G40" s="7" t="str">
        <f>VLOOKUP(A40,'[3]100m'!$A$6:$T$85,13,FALSE)</f>
        <v>Trusovice</v>
      </c>
      <c r="H40" s="8">
        <f>VLOOKUP(A40,'[3]100m'!$A$6:$T$85,14,FALSE)</f>
        <v>23.35</v>
      </c>
      <c r="I40" s="8">
        <f>VLOOKUP(A40,'[3]100m'!$A$6:$T$85,15,FALSE)</f>
        <v>20.95</v>
      </c>
      <c r="J40" s="8">
        <f>VLOOKUP(A40,'[3]100m'!$A$6:$T$85,16,FALSE)</f>
        <v>20.95</v>
      </c>
    </row>
    <row r="41" spans="1:10" x14ac:dyDescent="0.2">
      <c r="A41">
        <v>36</v>
      </c>
      <c r="B41" s="7">
        <f>VLOOKUP(A41,'[3]100m'!$A$6:$T$85,3,FALSE)</f>
        <v>36</v>
      </c>
      <c r="C41" s="7" t="str">
        <f>VLOOKUP(A41,'[3]100m'!$A$6:$T$85,5,FALSE)</f>
        <v/>
      </c>
      <c r="D41" s="7">
        <f>VLOOKUP(A41,'[3]100m'!$A$6:$T$85,7,FALSE)</f>
        <v>15</v>
      </c>
      <c r="E41" s="7">
        <f>VLOOKUP(A41,'[3]100m'!$A$6:$T$85,10,FALSE)</f>
        <v>51</v>
      </c>
      <c r="F41" s="7" t="str">
        <f>VLOOKUP(A41,'[3]100m'!$A$6:$T$85,12,FALSE)</f>
        <v>Barbora JAROŠOVÁ</v>
      </c>
      <c r="G41" s="7" t="str">
        <f>VLOOKUP(A41,'[3]100m'!$A$6:$T$85,13,FALSE)</f>
        <v>Trusovice</v>
      </c>
      <c r="H41" s="8">
        <f>VLOOKUP(A41,'[3]100m'!$A$6:$T$85,14,FALSE)</f>
        <v>20.97</v>
      </c>
      <c r="I41" s="8">
        <f>VLOOKUP(A41,'[3]100m'!$A$6:$T$85,15,FALSE)</f>
        <v>21.19</v>
      </c>
      <c r="J41" s="8">
        <f>VLOOKUP(A41,'[3]100m'!$A$6:$T$85,16,FALSE)</f>
        <v>20.97</v>
      </c>
    </row>
    <row r="42" spans="1:10" x14ac:dyDescent="0.2">
      <c r="A42">
        <v>37</v>
      </c>
      <c r="B42" s="7">
        <f>VLOOKUP(A42,'[3]100m'!$A$6:$T$85,3,FALSE)</f>
        <v>37</v>
      </c>
      <c r="C42" s="7" t="str">
        <f>VLOOKUP(A42,'[3]100m'!$A$6:$T$85,5,FALSE)</f>
        <v/>
      </c>
      <c r="D42" s="7">
        <f>VLOOKUP(A42,'[3]100m'!$A$6:$T$85,7,FALSE)</f>
        <v>16</v>
      </c>
      <c r="E42" s="7">
        <f>VLOOKUP(A42,'[3]100m'!$A$6:$T$85,10,FALSE)</f>
        <v>89</v>
      </c>
      <c r="F42" s="7" t="str">
        <f>VLOOKUP(A42,'[3]100m'!$A$6:$T$85,12,FALSE)</f>
        <v>Gabriela KROBOTOVÁ</v>
      </c>
      <c r="G42" s="7" t="str">
        <f>VLOOKUP(A42,'[3]100m'!$A$6:$T$85,13,FALSE)</f>
        <v>Nový Malín</v>
      </c>
      <c r="H42" s="8">
        <f>VLOOKUP(A42,'[3]100m'!$A$6:$T$85,14,FALSE)</f>
        <v>21.06</v>
      </c>
      <c r="I42" s="8">
        <f>VLOOKUP(A42,'[3]100m'!$A$6:$T$85,15,FALSE)</f>
        <v>22.34</v>
      </c>
      <c r="J42" s="8">
        <f>VLOOKUP(A42,'[3]100m'!$A$6:$T$85,16,FALSE)</f>
        <v>21.06</v>
      </c>
    </row>
    <row r="43" spans="1:10" x14ac:dyDescent="0.2">
      <c r="A43">
        <v>38</v>
      </c>
      <c r="B43" s="7">
        <f>VLOOKUP(A43,'[3]100m'!$A$6:$T$85,3,FALSE)</f>
        <v>38</v>
      </c>
      <c r="C43" s="7" t="str">
        <f>VLOOKUP(A43,'[3]100m'!$A$6:$T$85,5,FALSE)</f>
        <v/>
      </c>
      <c r="D43" s="7">
        <f>VLOOKUP(A43,'[3]100m'!$A$6:$T$85,7,FALSE)</f>
        <v>17</v>
      </c>
      <c r="E43" s="7">
        <f>VLOOKUP(A43,'[3]100m'!$A$6:$T$85,10,FALSE)</f>
        <v>14</v>
      </c>
      <c r="F43" s="7" t="str">
        <f>VLOOKUP(A43,'[3]100m'!$A$6:$T$85,12,FALSE)</f>
        <v>Radka FRKALOVÁ</v>
      </c>
      <c r="G43" s="7" t="str">
        <f>VLOOKUP(A43,'[3]100m'!$A$6:$T$85,13,FALSE)</f>
        <v>Milotice nad Bečvou</v>
      </c>
      <c r="H43" s="8">
        <f>VLOOKUP(A43,'[3]100m'!$A$6:$T$85,14,FALSE)</f>
        <v>22.26</v>
      </c>
      <c r="I43" s="8">
        <f>VLOOKUP(A43,'[3]100m'!$A$6:$T$85,15,FALSE)</f>
        <v>21.13</v>
      </c>
      <c r="J43" s="8">
        <f>VLOOKUP(A43,'[3]100m'!$A$6:$T$85,16,FALSE)</f>
        <v>21.13</v>
      </c>
    </row>
    <row r="44" spans="1:10" x14ac:dyDescent="0.2">
      <c r="A44">
        <v>39</v>
      </c>
      <c r="B44" s="7">
        <f>VLOOKUP(A44,'[3]100m'!$A$6:$T$85,3,FALSE)</f>
        <v>39</v>
      </c>
      <c r="C44" s="7">
        <f>VLOOKUP(A44,'[3]100m'!$A$6:$T$85,5,FALSE)</f>
        <v>22</v>
      </c>
      <c r="D44" s="7" t="str">
        <f>VLOOKUP(A44,'[3]100m'!$A$6:$T$85,7,FALSE)</f>
        <v/>
      </c>
      <c r="E44" s="7">
        <f>VLOOKUP(A44,'[3]100m'!$A$6:$T$85,10,FALSE)</f>
        <v>66</v>
      </c>
      <c r="F44" s="7" t="str">
        <f>VLOOKUP(A44,'[3]100m'!$A$6:$T$85,12,FALSE)</f>
        <v>Eliška LUDVÍKOVÁ</v>
      </c>
      <c r="G44" s="7" t="str">
        <f>VLOOKUP(A44,'[3]100m'!$A$6:$T$85,13,FALSE)</f>
        <v>Tísek</v>
      </c>
      <c r="H44" s="8">
        <f>VLOOKUP(A44,'[3]100m'!$A$6:$T$85,14,FALSE)</f>
        <v>22.47</v>
      </c>
      <c r="I44" s="8">
        <f>VLOOKUP(A44,'[3]100m'!$A$6:$T$85,15,FALSE)</f>
        <v>21.19</v>
      </c>
      <c r="J44" s="8">
        <f>VLOOKUP(A44,'[3]100m'!$A$6:$T$85,16,FALSE)</f>
        <v>21.19</v>
      </c>
    </row>
    <row r="45" spans="1:10" x14ac:dyDescent="0.2">
      <c r="A45">
        <v>40</v>
      </c>
      <c r="B45" s="7">
        <f>VLOOKUP(A45,'[3]100m'!$A$6:$T$85,3,FALSE)</f>
        <v>40</v>
      </c>
      <c r="C45" s="7">
        <f>VLOOKUP(A45,'[3]100m'!$A$6:$T$85,5,FALSE)</f>
        <v>23</v>
      </c>
      <c r="D45" s="7" t="str">
        <f>VLOOKUP(A45,'[3]100m'!$A$6:$T$85,7,FALSE)</f>
        <v/>
      </c>
      <c r="E45" s="7">
        <f>VLOOKUP(A45,'[3]100m'!$A$6:$T$85,10,FALSE)</f>
        <v>27</v>
      </c>
      <c r="F45" s="7" t="str">
        <f>VLOOKUP(A45,'[3]100m'!$A$6:$T$85,12,FALSE)</f>
        <v>Michaela TRENTINOVÁ</v>
      </c>
      <c r="G45" s="7" t="str">
        <f>VLOOKUP(A45,'[3]100m'!$A$6:$T$85,13,FALSE)</f>
        <v>Horní Žukov</v>
      </c>
      <c r="H45" s="8">
        <f>VLOOKUP(A45,'[3]100m'!$A$6:$T$85,14,FALSE)</f>
        <v>23.06</v>
      </c>
      <c r="I45" s="8">
        <f>VLOOKUP(A45,'[3]100m'!$A$6:$T$85,15,FALSE)</f>
        <v>21.25</v>
      </c>
      <c r="J45" s="8">
        <f>VLOOKUP(A45,'[3]100m'!$A$6:$T$85,16,FALSE)</f>
        <v>21.25</v>
      </c>
    </row>
    <row r="46" spans="1:10" x14ac:dyDescent="0.2">
      <c r="A46">
        <v>41</v>
      </c>
      <c r="B46" s="7">
        <f>VLOOKUP(A46,'[3]100m'!$A$6:$T$85,3,FALSE)</f>
        <v>41</v>
      </c>
      <c r="C46" s="7" t="str">
        <f>VLOOKUP(A46,'[3]100m'!$A$6:$T$85,5,FALSE)</f>
        <v/>
      </c>
      <c r="D46" s="7">
        <f>VLOOKUP(A46,'[3]100m'!$A$6:$T$85,7,FALSE)</f>
        <v>18</v>
      </c>
      <c r="E46" s="7">
        <f>VLOOKUP(A46,'[3]100m'!$A$6:$T$85,10,FALSE)</f>
        <v>39</v>
      </c>
      <c r="F46" s="7" t="str">
        <f>VLOOKUP(A46,'[3]100m'!$A$6:$T$85,12,FALSE)</f>
        <v>Monika HRAZDILOVÁ</v>
      </c>
      <c r="G46" s="7" t="str">
        <f>VLOOKUP(A46,'[3]100m'!$A$6:$T$85,13,FALSE)</f>
        <v>Pěnčín</v>
      </c>
      <c r="H46" s="8">
        <f>VLOOKUP(A46,'[3]100m'!$A$6:$T$85,14,FALSE)</f>
        <v>21.33</v>
      </c>
      <c r="I46" s="8">
        <f>VLOOKUP(A46,'[3]100m'!$A$6:$T$85,15,FALSE)</f>
        <v>21.55</v>
      </c>
      <c r="J46" s="8">
        <f>VLOOKUP(A46,'[3]100m'!$A$6:$T$85,16,FALSE)</f>
        <v>21.33</v>
      </c>
    </row>
    <row r="47" spans="1:10" x14ac:dyDescent="0.2">
      <c r="A47">
        <v>42</v>
      </c>
      <c r="B47" s="7">
        <f>VLOOKUP(A47,'[3]100m'!$A$6:$T$85,3,FALSE)</f>
        <v>42</v>
      </c>
      <c r="C47" s="7">
        <f>VLOOKUP(A47,'[3]100m'!$A$6:$T$85,5,FALSE)</f>
        <v>24</v>
      </c>
      <c r="D47" s="7" t="str">
        <f>VLOOKUP(A47,'[3]100m'!$A$6:$T$85,7,FALSE)</f>
        <v/>
      </c>
      <c r="E47" s="7">
        <f>VLOOKUP(A47,'[3]100m'!$A$6:$T$85,10,FALSE)</f>
        <v>71</v>
      </c>
      <c r="F47" s="7" t="str">
        <f>VLOOKUP(A47,'[3]100m'!$A$6:$T$85,12,FALSE)</f>
        <v>Liliana FRISCHOVÁ</v>
      </c>
      <c r="G47" s="7" t="str">
        <f>VLOOKUP(A47,'[3]100m'!$A$6:$T$85,13,FALSE)</f>
        <v>Michálkovice</v>
      </c>
      <c r="H47" s="8">
        <f>VLOOKUP(A47,'[3]100m'!$A$6:$T$85,14,FALSE)</f>
        <v>21.4</v>
      </c>
      <c r="I47" s="8">
        <f>VLOOKUP(A47,'[3]100m'!$A$6:$T$85,15,FALSE)</f>
        <v>24.99</v>
      </c>
      <c r="J47" s="8">
        <f>VLOOKUP(A47,'[3]100m'!$A$6:$T$85,16,FALSE)</f>
        <v>21.4</v>
      </c>
    </row>
    <row r="48" spans="1:10" x14ac:dyDescent="0.2">
      <c r="A48">
        <v>43</v>
      </c>
      <c r="B48" s="7">
        <f>VLOOKUP(A48,'[3]100m'!$A$6:$T$85,3,FALSE)</f>
        <v>43</v>
      </c>
      <c r="C48" s="7">
        <f>VLOOKUP(A48,'[3]100m'!$A$6:$T$85,5,FALSE)</f>
        <v>25</v>
      </c>
      <c r="D48" s="7" t="str">
        <f>VLOOKUP(A48,'[3]100m'!$A$6:$T$85,7,FALSE)</f>
        <v/>
      </c>
      <c r="E48" s="7">
        <f>VLOOKUP(A48,'[3]100m'!$A$6:$T$85,10,FALSE)</f>
        <v>3</v>
      </c>
      <c r="F48" s="7" t="str">
        <f>VLOOKUP(A48,'[3]100m'!$A$6:$T$85,12,FALSE)</f>
        <v>Kristýna KAČANDYOVÁ</v>
      </c>
      <c r="G48" s="7" t="str">
        <f>VLOOKUP(A48,'[3]100m'!$A$6:$T$85,13,FALSE)</f>
        <v>Frýdek</v>
      </c>
      <c r="H48" s="8">
        <f>VLOOKUP(A48,'[3]100m'!$A$6:$T$85,14,FALSE)</f>
        <v>21.59</v>
      </c>
      <c r="I48" s="8">
        <f>VLOOKUP(A48,'[3]100m'!$A$6:$T$85,15,FALSE)</f>
        <v>39.47</v>
      </c>
      <c r="J48" s="8">
        <f>VLOOKUP(A48,'[3]100m'!$A$6:$T$85,16,FALSE)</f>
        <v>21.59</v>
      </c>
    </row>
    <row r="49" spans="1:10" x14ac:dyDescent="0.2">
      <c r="A49">
        <v>44</v>
      </c>
      <c r="B49" s="7">
        <f>VLOOKUP(A49,'[3]100m'!$A$6:$T$85,3,FALSE)</f>
        <v>44</v>
      </c>
      <c r="C49" s="7">
        <f>VLOOKUP(A49,'[3]100m'!$A$6:$T$85,5,FALSE)</f>
        <v>26</v>
      </c>
      <c r="D49" s="7" t="str">
        <f>VLOOKUP(A49,'[3]100m'!$A$6:$T$85,7,FALSE)</f>
        <v/>
      </c>
      <c r="E49" s="7">
        <f>VLOOKUP(A49,'[3]100m'!$A$6:$T$85,10,FALSE)</f>
        <v>76</v>
      </c>
      <c r="F49" s="7" t="str">
        <f>VLOOKUP(A49,'[3]100m'!$A$6:$T$85,12,FALSE)</f>
        <v>Klára BEZRUČOVÁ</v>
      </c>
      <c r="G49" s="7" t="str">
        <f>VLOOKUP(A49,'[3]100m'!$A$6:$T$85,13,FALSE)</f>
        <v>Michálkovice</v>
      </c>
      <c r="H49" s="8">
        <f>VLOOKUP(A49,'[3]100m'!$A$6:$T$85,14,FALSE)</f>
        <v>21.61</v>
      </c>
      <c r="I49" s="8">
        <f>VLOOKUP(A49,'[3]100m'!$A$6:$T$85,15,FALSE)</f>
        <v>21.68</v>
      </c>
      <c r="J49" s="8">
        <f>VLOOKUP(A49,'[3]100m'!$A$6:$T$85,16,FALSE)</f>
        <v>21.61</v>
      </c>
    </row>
    <row r="50" spans="1:10" x14ac:dyDescent="0.2">
      <c r="A50">
        <v>45</v>
      </c>
      <c r="B50" s="7">
        <f>VLOOKUP(A50,'[3]100m'!$A$6:$T$85,3,FALSE)</f>
        <v>45</v>
      </c>
      <c r="C50" s="7" t="str">
        <f>VLOOKUP(A50,'[3]100m'!$A$6:$T$85,5,FALSE)</f>
        <v/>
      </c>
      <c r="D50" s="7">
        <f>VLOOKUP(A50,'[3]100m'!$A$6:$T$85,7,FALSE)</f>
        <v>19</v>
      </c>
      <c r="E50" s="7">
        <f>VLOOKUP(A50,'[3]100m'!$A$6:$T$85,10,FALSE)</f>
        <v>85</v>
      </c>
      <c r="F50" s="7" t="str">
        <f>VLOOKUP(A50,'[3]100m'!$A$6:$T$85,12,FALSE)</f>
        <v>Natálie LAZNOVÁ</v>
      </c>
      <c r="G50" s="7" t="str">
        <f>VLOOKUP(A50,'[3]100m'!$A$6:$T$85,13,FALSE)</f>
        <v>Nový Malín</v>
      </c>
      <c r="H50" s="8">
        <f>VLOOKUP(A50,'[3]100m'!$A$6:$T$85,14,FALSE)</f>
        <v>22.25</v>
      </c>
      <c r="I50" s="8">
        <f>VLOOKUP(A50,'[3]100m'!$A$6:$T$85,15,FALSE)</f>
        <v>21.64</v>
      </c>
      <c r="J50" s="8">
        <f>VLOOKUP(A50,'[3]100m'!$A$6:$T$85,16,FALSE)</f>
        <v>21.64</v>
      </c>
    </row>
    <row r="51" spans="1:10" x14ac:dyDescent="0.2">
      <c r="A51">
        <v>46</v>
      </c>
      <c r="B51" s="7">
        <f>VLOOKUP(A51,'[3]100m'!$A$6:$T$85,3,FALSE)</f>
        <v>46</v>
      </c>
      <c r="C51" s="7">
        <f>VLOOKUP(A51,'[3]100m'!$A$6:$T$85,5,FALSE)</f>
        <v>27</v>
      </c>
      <c r="D51" s="7" t="str">
        <f>VLOOKUP(A51,'[3]100m'!$A$6:$T$85,7,FALSE)</f>
        <v/>
      </c>
      <c r="E51" s="7">
        <f>VLOOKUP(A51,'[3]100m'!$A$6:$T$85,10,FALSE)</f>
        <v>7</v>
      </c>
      <c r="F51" s="7" t="str">
        <f>VLOOKUP(A51,'[3]100m'!$A$6:$T$85,12,FALSE)</f>
        <v>Kristýna KORDEKOVÁ</v>
      </c>
      <c r="G51" s="7" t="str">
        <f>VLOOKUP(A51,'[3]100m'!$A$6:$T$85,13,FALSE)</f>
        <v>Frýdek</v>
      </c>
      <c r="H51" s="8">
        <f>VLOOKUP(A51,'[3]100m'!$A$6:$T$85,14,FALSE)</f>
        <v>21.7</v>
      </c>
      <c r="I51" s="8">
        <f>VLOOKUP(A51,'[3]100m'!$A$6:$T$85,15,FALSE)</f>
        <v>25.39</v>
      </c>
      <c r="J51" s="8">
        <f>VLOOKUP(A51,'[3]100m'!$A$6:$T$85,16,FALSE)</f>
        <v>21.7</v>
      </c>
    </row>
    <row r="52" spans="1:10" x14ac:dyDescent="0.2">
      <c r="A52">
        <v>47</v>
      </c>
      <c r="B52" s="7">
        <f>VLOOKUP(A52,'[3]100m'!$A$6:$T$85,3,FALSE)</f>
        <v>47</v>
      </c>
      <c r="C52" s="7" t="str">
        <f>VLOOKUP(A52,'[3]100m'!$A$6:$T$85,5,FALSE)</f>
        <v/>
      </c>
      <c r="D52" s="7">
        <f>VLOOKUP(A52,'[3]100m'!$A$6:$T$85,7,FALSE)</f>
        <v>20</v>
      </c>
      <c r="E52" s="7">
        <f>VLOOKUP(A52,'[3]100m'!$A$6:$T$85,10,FALSE)</f>
        <v>60</v>
      </c>
      <c r="F52" s="7" t="str">
        <f>VLOOKUP(A52,'[3]100m'!$A$6:$T$85,12,FALSE)</f>
        <v>Petra KLABAČKOVÁ</v>
      </c>
      <c r="G52" s="7" t="str">
        <f>VLOOKUP(A52,'[3]100m'!$A$6:$T$85,13,FALSE)</f>
        <v>Trusovice</v>
      </c>
      <c r="H52" s="8">
        <f>VLOOKUP(A52,'[3]100m'!$A$6:$T$85,14,FALSE)</f>
        <v>21.78</v>
      </c>
      <c r="I52" s="8">
        <f>VLOOKUP(A52,'[3]100m'!$A$6:$T$85,15,FALSE)</f>
        <v>22.06</v>
      </c>
      <c r="J52" s="8">
        <f>VLOOKUP(A52,'[3]100m'!$A$6:$T$85,16,FALSE)</f>
        <v>21.78</v>
      </c>
    </row>
    <row r="53" spans="1:10" x14ac:dyDescent="0.2">
      <c r="A53">
        <v>48</v>
      </c>
      <c r="B53" s="7">
        <f>VLOOKUP(A53,'[3]100m'!$A$6:$T$85,3,FALSE)</f>
        <v>48</v>
      </c>
      <c r="C53" s="7" t="str">
        <f>VLOOKUP(A53,'[3]100m'!$A$6:$T$85,5,FALSE)</f>
        <v/>
      </c>
      <c r="D53" s="7">
        <f>VLOOKUP(A53,'[3]100m'!$A$6:$T$85,7,FALSE)</f>
        <v>21</v>
      </c>
      <c r="E53" s="7">
        <f>VLOOKUP(A53,'[3]100m'!$A$6:$T$85,10,FALSE)</f>
        <v>11</v>
      </c>
      <c r="F53" s="7" t="str">
        <f>VLOOKUP(A53,'[3]100m'!$A$6:$T$85,12,FALSE)</f>
        <v>Alžběta FRYDRYCHOVÁ</v>
      </c>
      <c r="G53" s="7" t="str">
        <f>VLOOKUP(A53,'[3]100m'!$A$6:$T$85,13,FALSE)</f>
        <v>Milotice nad Bečvou</v>
      </c>
      <c r="H53" s="8">
        <f>VLOOKUP(A53,'[3]100m'!$A$6:$T$85,14,FALSE)</f>
        <v>21.8</v>
      </c>
      <c r="I53" s="8">
        <f>VLOOKUP(A53,'[3]100m'!$A$6:$T$85,15,FALSE)</f>
        <v>27.82</v>
      </c>
      <c r="J53" s="8">
        <f>VLOOKUP(A53,'[3]100m'!$A$6:$T$85,16,FALSE)</f>
        <v>21.8</v>
      </c>
    </row>
    <row r="54" spans="1:10" x14ac:dyDescent="0.2">
      <c r="A54">
        <v>49</v>
      </c>
      <c r="B54" s="7">
        <f>VLOOKUP(A54,'[3]100m'!$A$6:$T$85,3,FALSE)</f>
        <v>49</v>
      </c>
      <c r="C54" s="7">
        <f>VLOOKUP(A54,'[3]100m'!$A$6:$T$85,5,FALSE)</f>
        <v>28</v>
      </c>
      <c r="D54" s="7" t="str">
        <f>VLOOKUP(A54,'[3]100m'!$A$6:$T$85,7,FALSE)</f>
        <v/>
      </c>
      <c r="E54" s="7">
        <f>VLOOKUP(A54,'[3]100m'!$A$6:$T$85,10,FALSE)</f>
        <v>72</v>
      </c>
      <c r="F54" s="7" t="str">
        <f>VLOOKUP(A54,'[3]100m'!$A$6:$T$85,12,FALSE)</f>
        <v>Barbora JANÍRKOVÁ</v>
      </c>
      <c r="G54" s="7" t="str">
        <f>VLOOKUP(A54,'[3]100m'!$A$6:$T$85,13,FALSE)</f>
        <v>Michálkovice</v>
      </c>
      <c r="H54" s="8">
        <f>VLOOKUP(A54,'[3]100m'!$A$6:$T$85,14,FALSE)</f>
        <v>23.06</v>
      </c>
      <c r="I54" s="8">
        <f>VLOOKUP(A54,'[3]100m'!$A$6:$T$85,15,FALSE)</f>
        <v>21.87</v>
      </c>
      <c r="J54" s="8">
        <f>VLOOKUP(A54,'[3]100m'!$A$6:$T$85,16,FALSE)</f>
        <v>21.87</v>
      </c>
    </row>
    <row r="55" spans="1:10" x14ac:dyDescent="0.2">
      <c r="A55">
        <v>50</v>
      </c>
      <c r="B55" s="7">
        <f>VLOOKUP(A55,'[3]100m'!$A$6:$T$85,3,FALSE)</f>
        <v>50</v>
      </c>
      <c r="C55" s="7">
        <f>VLOOKUP(A55,'[3]100m'!$A$6:$T$85,5,FALSE)</f>
        <v>29</v>
      </c>
      <c r="D55" s="7" t="str">
        <f>VLOOKUP(A55,'[3]100m'!$A$6:$T$85,7,FALSE)</f>
        <v/>
      </c>
      <c r="E55" s="7">
        <f>VLOOKUP(A55,'[3]100m'!$A$6:$T$85,10,FALSE)</f>
        <v>67</v>
      </c>
      <c r="F55" s="7" t="str">
        <f>VLOOKUP(A55,'[3]100m'!$A$6:$T$85,12,FALSE)</f>
        <v>Adéla DOHNALOVÁ</v>
      </c>
      <c r="G55" s="7" t="str">
        <f>VLOOKUP(A55,'[3]100m'!$A$6:$T$85,13,FALSE)</f>
        <v>Tísek</v>
      </c>
      <c r="H55" s="8">
        <f>VLOOKUP(A55,'[3]100m'!$A$6:$T$85,14,FALSE)</f>
        <v>99.99</v>
      </c>
      <c r="I55" s="8">
        <f>VLOOKUP(A55,'[3]100m'!$A$6:$T$85,15,FALSE)</f>
        <v>21.89</v>
      </c>
      <c r="J55" s="8">
        <f>VLOOKUP(A55,'[3]100m'!$A$6:$T$85,16,FALSE)</f>
        <v>21.89</v>
      </c>
    </row>
    <row r="56" spans="1:10" x14ac:dyDescent="0.2">
      <c r="A56">
        <v>51</v>
      </c>
      <c r="B56" s="7">
        <f>VLOOKUP(A56,'[3]100m'!$A$6:$T$85,3,FALSE)</f>
        <v>51</v>
      </c>
      <c r="C56" s="7" t="str">
        <f>VLOOKUP(A56,'[3]100m'!$A$6:$T$85,5,FALSE)</f>
        <v/>
      </c>
      <c r="D56" s="7">
        <f>VLOOKUP(A56,'[3]100m'!$A$6:$T$85,7,FALSE)</f>
        <v>22</v>
      </c>
      <c r="E56" s="7">
        <f>VLOOKUP(A56,'[3]100m'!$A$6:$T$85,10,FALSE)</f>
        <v>33</v>
      </c>
      <c r="F56" s="7" t="str">
        <f>VLOOKUP(A56,'[3]100m'!$A$6:$T$85,12,FALSE)</f>
        <v>Lenka KOPEČNÁ</v>
      </c>
      <c r="G56" s="7" t="str">
        <f>VLOOKUP(A56,'[3]100m'!$A$6:$T$85,13,FALSE)</f>
        <v>Pěnčín</v>
      </c>
      <c r="H56" s="8">
        <f>VLOOKUP(A56,'[3]100m'!$A$6:$T$85,14,FALSE)</f>
        <v>21.9</v>
      </c>
      <c r="I56" s="8">
        <f>VLOOKUP(A56,'[3]100m'!$A$6:$T$85,15,FALSE)</f>
        <v>23.59</v>
      </c>
      <c r="J56" s="8">
        <f>VLOOKUP(A56,'[3]100m'!$A$6:$T$85,16,FALSE)</f>
        <v>21.9</v>
      </c>
    </row>
    <row r="57" spans="1:10" x14ac:dyDescent="0.2">
      <c r="A57">
        <v>52</v>
      </c>
      <c r="B57" s="7">
        <f>VLOOKUP(A57,'[3]100m'!$A$6:$T$85,3,FALSE)</f>
        <v>52</v>
      </c>
      <c r="C57" s="7">
        <f>VLOOKUP(A57,'[3]100m'!$A$6:$T$85,5,FALSE)</f>
        <v>30</v>
      </c>
      <c r="D57" s="7" t="str">
        <f>VLOOKUP(A57,'[3]100m'!$A$6:$T$85,7,FALSE)</f>
        <v/>
      </c>
      <c r="E57" s="7">
        <f>VLOOKUP(A57,'[3]100m'!$A$6:$T$85,10,FALSE)</f>
        <v>96</v>
      </c>
      <c r="F57" s="7" t="str">
        <f>VLOOKUP(A57,'[3]100m'!$A$6:$T$85,12,FALSE)</f>
        <v>Markéta VAVREČKOVÁ</v>
      </c>
      <c r="G57" s="7" t="str">
        <f>VLOOKUP(A57,'[3]100m'!$A$6:$T$85,13,FALSE)</f>
        <v>Těškovice</v>
      </c>
      <c r="H57" s="8">
        <f>VLOOKUP(A57,'[3]100m'!$A$6:$T$85,14,FALSE)</f>
        <v>22.42</v>
      </c>
      <c r="I57" s="8">
        <f>VLOOKUP(A57,'[3]100m'!$A$6:$T$85,15,FALSE)</f>
        <v>21.97</v>
      </c>
      <c r="J57" s="8">
        <f>VLOOKUP(A57,'[3]100m'!$A$6:$T$85,16,FALSE)</f>
        <v>21.97</v>
      </c>
    </row>
    <row r="58" spans="1:10" x14ac:dyDescent="0.2">
      <c r="A58">
        <v>53</v>
      </c>
      <c r="B58" s="7">
        <f>VLOOKUP(A58,'[3]100m'!$A$6:$T$85,3,FALSE)</f>
        <v>53</v>
      </c>
      <c r="C58" s="7">
        <f>VLOOKUP(A58,'[3]100m'!$A$6:$T$85,5,FALSE)</f>
        <v>31</v>
      </c>
      <c r="D58" s="7" t="str">
        <f>VLOOKUP(A58,'[3]100m'!$A$6:$T$85,7,FALSE)</f>
        <v/>
      </c>
      <c r="E58" s="7">
        <f>VLOOKUP(A58,'[3]100m'!$A$6:$T$85,10,FALSE)</f>
        <v>95</v>
      </c>
      <c r="F58" s="7" t="str">
        <f>VLOOKUP(A58,'[3]100m'!$A$6:$T$85,12,FALSE)</f>
        <v>Patricie SÝKOROVÁ</v>
      </c>
      <c r="G58" s="7" t="str">
        <f>VLOOKUP(A58,'[3]100m'!$A$6:$T$85,13,FALSE)</f>
        <v>Těškovice</v>
      </c>
      <c r="H58" s="8">
        <f>VLOOKUP(A58,'[3]100m'!$A$6:$T$85,14,FALSE)</f>
        <v>22.01</v>
      </c>
      <c r="I58" s="8">
        <f>VLOOKUP(A58,'[3]100m'!$A$6:$T$85,15,FALSE)</f>
        <v>99.99</v>
      </c>
      <c r="J58" s="8">
        <f>VLOOKUP(A58,'[3]100m'!$A$6:$T$85,16,FALSE)</f>
        <v>22.01</v>
      </c>
    </row>
    <row r="59" spans="1:10" x14ac:dyDescent="0.2">
      <c r="A59">
        <v>54</v>
      </c>
      <c r="B59" s="7">
        <f>VLOOKUP(A59,'[3]100m'!$A$6:$T$85,3,FALSE)</f>
        <v>54</v>
      </c>
      <c r="C59" s="7" t="str">
        <f>VLOOKUP(A59,'[3]100m'!$A$6:$T$85,5,FALSE)</f>
        <v/>
      </c>
      <c r="D59" s="7">
        <f>VLOOKUP(A59,'[3]100m'!$A$6:$T$85,7,FALSE)</f>
        <v>23</v>
      </c>
      <c r="E59" s="7">
        <f>VLOOKUP(A59,'[3]100m'!$A$6:$T$85,10,FALSE)</f>
        <v>31</v>
      </c>
      <c r="F59" s="7" t="str">
        <f>VLOOKUP(A59,'[3]100m'!$A$6:$T$85,12,FALSE)</f>
        <v>Martina POPELÁŘOVÁ</v>
      </c>
      <c r="G59" s="7" t="str">
        <f>VLOOKUP(A59,'[3]100m'!$A$6:$T$85,13,FALSE)</f>
        <v>Pěnčín</v>
      </c>
      <c r="H59" s="8">
        <f>VLOOKUP(A59,'[3]100m'!$A$6:$T$85,14,FALSE)</f>
        <v>22.04</v>
      </c>
      <c r="I59" s="8">
        <f>VLOOKUP(A59,'[3]100m'!$A$6:$T$85,15,FALSE)</f>
        <v>99.99</v>
      </c>
      <c r="J59" s="8">
        <f>VLOOKUP(A59,'[3]100m'!$A$6:$T$85,16,FALSE)</f>
        <v>22.04</v>
      </c>
    </row>
    <row r="60" spans="1:10" x14ac:dyDescent="0.2">
      <c r="A60">
        <v>55</v>
      </c>
      <c r="B60" s="7">
        <f>VLOOKUP(A60,'[3]100m'!$A$6:$T$85,3,FALSE)</f>
        <v>55</v>
      </c>
      <c r="C60" s="7">
        <f>VLOOKUP(A60,'[3]100m'!$A$6:$T$85,5,FALSE)</f>
        <v>32</v>
      </c>
      <c r="D60" s="7" t="str">
        <f>VLOOKUP(A60,'[3]100m'!$A$6:$T$85,7,FALSE)</f>
        <v/>
      </c>
      <c r="E60" s="7">
        <f>VLOOKUP(A60,'[3]100m'!$A$6:$T$85,10,FALSE)</f>
        <v>45</v>
      </c>
      <c r="F60" s="7" t="str">
        <f>VLOOKUP(A60,'[3]100m'!$A$6:$T$85,12,FALSE)</f>
        <v>Erika JELÍNKOVÁ</v>
      </c>
      <c r="G60" s="7" t="str">
        <f>VLOOKUP(A60,'[3]100m'!$A$6:$T$85,13,FALSE)</f>
        <v>Široká Niva</v>
      </c>
      <c r="H60" s="8">
        <f>VLOOKUP(A60,'[3]100m'!$A$6:$T$85,14,FALSE)</f>
        <v>22.77</v>
      </c>
      <c r="I60" s="8">
        <f>VLOOKUP(A60,'[3]100m'!$A$6:$T$85,15,FALSE)</f>
        <v>22.18</v>
      </c>
      <c r="J60" s="8">
        <f>VLOOKUP(A60,'[3]100m'!$A$6:$T$85,16,FALSE)</f>
        <v>22.18</v>
      </c>
    </row>
    <row r="61" spans="1:10" x14ac:dyDescent="0.2">
      <c r="A61">
        <v>56</v>
      </c>
      <c r="B61" s="7">
        <f>VLOOKUP(A61,'[3]100m'!$A$6:$T$85,3,FALSE)</f>
        <v>56</v>
      </c>
      <c r="C61" s="7">
        <f>VLOOKUP(A61,'[3]100m'!$A$6:$T$85,5,FALSE)</f>
        <v>33</v>
      </c>
      <c r="D61" s="7" t="str">
        <f>VLOOKUP(A61,'[3]100m'!$A$6:$T$85,7,FALSE)</f>
        <v/>
      </c>
      <c r="E61" s="7">
        <f>VLOOKUP(A61,'[3]100m'!$A$6:$T$85,10,FALSE)</f>
        <v>64</v>
      </c>
      <c r="F61" s="7" t="str">
        <f>VLOOKUP(A61,'[3]100m'!$A$6:$T$85,12,FALSE)</f>
        <v>Ludmila KUBESOVÁ</v>
      </c>
      <c r="G61" s="7" t="str">
        <f>VLOOKUP(A61,'[3]100m'!$A$6:$T$85,13,FALSE)</f>
        <v>Tísek</v>
      </c>
      <c r="H61" s="8">
        <f>VLOOKUP(A61,'[3]100m'!$A$6:$T$85,14,FALSE)</f>
        <v>22.51</v>
      </c>
      <c r="I61" s="8">
        <f>VLOOKUP(A61,'[3]100m'!$A$6:$T$85,15,FALSE)</f>
        <v>22.23</v>
      </c>
      <c r="J61" s="8">
        <f>VLOOKUP(A61,'[3]100m'!$A$6:$T$85,16,FALSE)</f>
        <v>22.23</v>
      </c>
    </row>
    <row r="62" spans="1:10" x14ac:dyDescent="0.2">
      <c r="A62">
        <v>57</v>
      </c>
      <c r="B62" s="7">
        <f>VLOOKUP(A62,'[3]100m'!$A$6:$T$85,3,FALSE)</f>
        <v>57</v>
      </c>
      <c r="C62" s="7" t="str">
        <f>VLOOKUP(A62,'[3]100m'!$A$6:$T$85,5,FALSE)</f>
        <v/>
      </c>
      <c r="D62" s="7">
        <f>VLOOKUP(A62,'[3]100m'!$A$6:$T$85,7,FALSE)</f>
        <v>24</v>
      </c>
      <c r="E62" s="7">
        <f>VLOOKUP(A62,'[3]100m'!$A$6:$T$85,10,FALSE)</f>
        <v>54</v>
      </c>
      <c r="F62" s="7" t="str">
        <f>VLOOKUP(A62,'[3]100m'!$A$6:$T$85,12,FALSE)</f>
        <v>Lenka FRÝBOVÁ</v>
      </c>
      <c r="G62" s="7" t="str">
        <f>VLOOKUP(A62,'[3]100m'!$A$6:$T$85,13,FALSE)</f>
        <v>Trusovice</v>
      </c>
      <c r="H62" s="8">
        <f>VLOOKUP(A62,'[3]100m'!$A$6:$T$85,14,FALSE)</f>
        <v>22.41</v>
      </c>
      <c r="I62" s="8">
        <f>VLOOKUP(A62,'[3]100m'!$A$6:$T$85,15,FALSE)</f>
        <v>22.52</v>
      </c>
      <c r="J62" s="8">
        <f>VLOOKUP(A62,'[3]100m'!$A$6:$T$85,16,FALSE)</f>
        <v>22.41</v>
      </c>
    </row>
    <row r="63" spans="1:10" x14ac:dyDescent="0.2">
      <c r="A63">
        <v>58</v>
      </c>
      <c r="B63" s="7">
        <f>VLOOKUP(A63,'[3]100m'!$A$6:$T$85,3,FALSE)</f>
        <v>58</v>
      </c>
      <c r="C63" s="7">
        <f>VLOOKUP(A63,'[3]100m'!$A$6:$T$85,5,FALSE)</f>
        <v>34</v>
      </c>
      <c r="D63" s="7" t="str">
        <f>VLOOKUP(A63,'[3]100m'!$A$6:$T$85,7,FALSE)</f>
        <v/>
      </c>
      <c r="E63" s="7">
        <f>VLOOKUP(A63,'[3]100m'!$A$6:$T$85,10,FALSE)</f>
        <v>22</v>
      </c>
      <c r="F63" s="7" t="str">
        <f>VLOOKUP(A63,'[3]100m'!$A$6:$T$85,12,FALSE)</f>
        <v>Sára GARLÍKOVÁ</v>
      </c>
      <c r="G63" s="7" t="str">
        <f>VLOOKUP(A63,'[3]100m'!$A$6:$T$85,13,FALSE)</f>
        <v>Horní Žukov</v>
      </c>
      <c r="H63" s="8">
        <f>VLOOKUP(A63,'[3]100m'!$A$6:$T$85,14,FALSE)</f>
        <v>22.95</v>
      </c>
      <c r="I63" s="8">
        <f>VLOOKUP(A63,'[3]100m'!$A$6:$T$85,15,FALSE)</f>
        <v>22.59</v>
      </c>
      <c r="J63" s="8">
        <f>VLOOKUP(A63,'[3]100m'!$A$6:$T$85,16,FALSE)</f>
        <v>22.59</v>
      </c>
    </row>
    <row r="64" spans="1:10" x14ac:dyDescent="0.2">
      <c r="A64">
        <v>59</v>
      </c>
      <c r="B64" s="7">
        <f>VLOOKUP(A64,'[3]100m'!$A$6:$T$85,3,FALSE)</f>
        <v>59</v>
      </c>
      <c r="C64" s="7">
        <f>VLOOKUP(A64,'[3]100m'!$A$6:$T$85,5,FALSE)</f>
        <v>35</v>
      </c>
      <c r="D64" s="7" t="str">
        <f>VLOOKUP(A64,'[3]100m'!$A$6:$T$85,7,FALSE)</f>
        <v/>
      </c>
      <c r="E64" s="7">
        <f>VLOOKUP(A64,'[3]100m'!$A$6:$T$85,10,FALSE)</f>
        <v>46</v>
      </c>
      <c r="F64" s="7" t="str">
        <f>VLOOKUP(A64,'[3]100m'!$A$6:$T$85,12,FALSE)</f>
        <v>Martina OHRÁDKOVÁ</v>
      </c>
      <c r="G64" s="7" t="str">
        <f>VLOOKUP(A64,'[3]100m'!$A$6:$T$85,13,FALSE)</f>
        <v>Široká Niva</v>
      </c>
      <c r="H64" s="8">
        <f>VLOOKUP(A64,'[3]100m'!$A$6:$T$85,14,FALSE)</f>
        <v>24.09</v>
      </c>
      <c r="I64" s="8">
        <f>VLOOKUP(A64,'[3]100m'!$A$6:$T$85,15,FALSE)</f>
        <v>22.77</v>
      </c>
      <c r="J64" s="8">
        <f>VLOOKUP(A64,'[3]100m'!$A$6:$T$85,16,FALSE)</f>
        <v>22.77</v>
      </c>
    </row>
    <row r="65" spans="1:10" x14ac:dyDescent="0.2">
      <c r="A65">
        <v>60</v>
      </c>
      <c r="B65" s="7">
        <f>VLOOKUP(A65,'[3]100m'!$A$6:$T$85,3,FALSE)</f>
        <v>60</v>
      </c>
      <c r="C65" s="7" t="str">
        <f>VLOOKUP(A65,'[3]100m'!$A$6:$T$85,5,FALSE)</f>
        <v/>
      </c>
      <c r="D65" s="7">
        <f>VLOOKUP(A65,'[3]100m'!$A$6:$T$85,7,FALSE)</f>
        <v>25</v>
      </c>
      <c r="E65" s="7">
        <f>VLOOKUP(A65,'[3]100m'!$A$6:$T$85,10,FALSE)</f>
        <v>86</v>
      </c>
      <c r="F65" s="7" t="str">
        <f>VLOOKUP(A65,'[3]100m'!$A$6:$T$85,12,FALSE)</f>
        <v>Anna LÁZNOVÁ</v>
      </c>
      <c r="G65" s="7" t="str">
        <f>VLOOKUP(A65,'[3]100m'!$A$6:$T$85,13,FALSE)</f>
        <v>Nový Malín</v>
      </c>
      <c r="H65" s="8">
        <f>VLOOKUP(A65,'[3]100m'!$A$6:$T$85,14,FALSE)</f>
        <v>23.05</v>
      </c>
      <c r="I65" s="8">
        <f>VLOOKUP(A65,'[3]100m'!$A$6:$T$85,15,FALSE)</f>
        <v>30.23</v>
      </c>
      <c r="J65" s="8">
        <f>VLOOKUP(A65,'[3]100m'!$A$6:$T$85,16,FALSE)</f>
        <v>23.05</v>
      </c>
    </row>
    <row r="66" spans="1:10" x14ac:dyDescent="0.2">
      <c r="A66">
        <v>61</v>
      </c>
      <c r="B66" s="7">
        <f>VLOOKUP(A66,'[3]100m'!$A$6:$T$85,3,FALSE)</f>
        <v>61</v>
      </c>
      <c r="C66" s="7">
        <f>VLOOKUP(A66,'[3]100m'!$A$6:$T$85,5,FALSE)</f>
        <v>36</v>
      </c>
      <c r="D66" s="7" t="str">
        <f>VLOOKUP(A66,'[3]100m'!$A$6:$T$85,7,FALSE)</f>
        <v/>
      </c>
      <c r="E66" s="7">
        <f>VLOOKUP(A66,'[3]100m'!$A$6:$T$85,10,FALSE)</f>
        <v>26</v>
      </c>
      <c r="F66" s="7" t="str">
        <f>VLOOKUP(A66,'[3]100m'!$A$6:$T$85,12,FALSE)</f>
        <v>Monika MARTINKOVÁ</v>
      </c>
      <c r="G66" s="7" t="str">
        <f>VLOOKUP(A66,'[3]100m'!$A$6:$T$85,13,FALSE)</f>
        <v>Horní Žukov</v>
      </c>
      <c r="H66" s="8">
        <f>VLOOKUP(A66,'[3]100m'!$A$6:$T$85,14,FALSE)</f>
        <v>23.75</v>
      </c>
      <c r="I66" s="8">
        <f>VLOOKUP(A66,'[3]100m'!$A$6:$T$85,15,FALSE)</f>
        <v>23.25</v>
      </c>
      <c r="J66" s="8">
        <f>VLOOKUP(A66,'[3]100m'!$A$6:$T$85,16,FALSE)</f>
        <v>23.25</v>
      </c>
    </row>
    <row r="67" spans="1:10" x14ac:dyDescent="0.2">
      <c r="A67">
        <v>62</v>
      </c>
      <c r="B67" s="7">
        <f>VLOOKUP(A67,'[3]100m'!$A$6:$T$85,3,FALSE)</f>
        <v>62</v>
      </c>
      <c r="C67" s="7">
        <f>VLOOKUP(A67,'[3]100m'!$A$6:$T$85,5,FALSE)</f>
        <v>37</v>
      </c>
      <c r="D67" s="7" t="str">
        <f>VLOOKUP(A67,'[3]100m'!$A$6:$T$85,7,FALSE)</f>
        <v/>
      </c>
      <c r="E67" s="7">
        <f>VLOOKUP(A67,'[3]100m'!$A$6:$T$85,10,FALSE)</f>
        <v>49</v>
      </c>
      <c r="F67" s="7" t="str">
        <f>VLOOKUP(A67,'[3]100m'!$A$6:$T$85,12,FALSE)</f>
        <v>Lucie KADULOVÁ</v>
      </c>
      <c r="G67" s="7" t="str">
        <f>VLOOKUP(A67,'[3]100m'!$A$6:$T$85,13,FALSE)</f>
        <v>Široká Niva</v>
      </c>
      <c r="H67" s="8">
        <f>VLOOKUP(A67,'[3]100m'!$A$6:$T$85,14,FALSE)</f>
        <v>27.02</v>
      </c>
      <c r="I67" s="8">
        <f>VLOOKUP(A67,'[3]100m'!$A$6:$T$85,15,FALSE)</f>
        <v>23.25</v>
      </c>
      <c r="J67" s="8">
        <f>VLOOKUP(A67,'[3]100m'!$A$6:$T$85,16,FALSE)</f>
        <v>23.25</v>
      </c>
    </row>
    <row r="68" spans="1:10" x14ac:dyDescent="0.2">
      <c r="A68">
        <v>63</v>
      </c>
      <c r="B68" s="7">
        <f>VLOOKUP(A68,'[3]100m'!$A$6:$T$85,3,FALSE)</f>
        <v>63</v>
      </c>
      <c r="C68" s="7" t="str">
        <f>VLOOKUP(A68,'[3]100m'!$A$6:$T$85,5,FALSE)</f>
        <v/>
      </c>
      <c r="D68" s="7">
        <f>VLOOKUP(A68,'[3]100m'!$A$6:$T$85,7,FALSE)</f>
        <v>26</v>
      </c>
      <c r="E68" s="7">
        <f>VLOOKUP(A68,'[3]100m'!$A$6:$T$85,10,FALSE)</f>
        <v>56</v>
      </c>
      <c r="F68" s="7" t="str">
        <f>VLOOKUP(A68,'[3]100m'!$A$6:$T$85,12,FALSE)</f>
        <v>Nikol VENCOVÁ</v>
      </c>
      <c r="G68" s="7" t="str">
        <f>VLOOKUP(A68,'[3]100m'!$A$6:$T$85,13,FALSE)</f>
        <v>Trusovice</v>
      </c>
      <c r="H68" s="8">
        <f>VLOOKUP(A68,'[3]100m'!$A$6:$T$85,14,FALSE)</f>
        <v>23.65</v>
      </c>
      <c r="I68" s="8">
        <f>VLOOKUP(A68,'[3]100m'!$A$6:$T$85,15,FALSE)</f>
        <v>99.99</v>
      </c>
      <c r="J68" s="8">
        <f>VLOOKUP(A68,'[3]100m'!$A$6:$T$85,16,FALSE)</f>
        <v>23.65</v>
      </c>
    </row>
    <row r="69" spans="1:10" x14ac:dyDescent="0.2">
      <c r="A69">
        <v>64</v>
      </c>
      <c r="B69" s="7">
        <f>VLOOKUP(A69,'[3]100m'!$A$6:$T$85,3,FALSE)</f>
        <v>64</v>
      </c>
      <c r="C69" s="7">
        <f>VLOOKUP(A69,'[3]100m'!$A$6:$T$85,5,FALSE)</f>
        <v>38</v>
      </c>
      <c r="D69" s="7" t="str">
        <f>VLOOKUP(A69,'[3]100m'!$A$6:$T$85,7,FALSE)</f>
        <v/>
      </c>
      <c r="E69" s="7">
        <f>VLOOKUP(A69,'[3]100m'!$A$6:$T$85,10,FALSE)</f>
        <v>24</v>
      </c>
      <c r="F69" s="7" t="str">
        <f>VLOOKUP(A69,'[3]100m'!$A$6:$T$85,12,FALSE)</f>
        <v>Jana TRACHTULCOVÁ</v>
      </c>
      <c r="G69" s="7" t="str">
        <f>VLOOKUP(A69,'[3]100m'!$A$6:$T$85,13,FALSE)</f>
        <v>Horní Žukov</v>
      </c>
      <c r="H69" s="8">
        <f>VLOOKUP(A69,'[3]100m'!$A$6:$T$85,14,FALSE)</f>
        <v>23.67</v>
      </c>
      <c r="I69" s="8">
        <f>VLOOKUP(A69,'[3]100m'!$A$6:$T$85,15,FALSE)</f>
        <v>24.04</v>
      </c>
      <c r="J69" s="8">
        <f>VLOOKUP(A69,'[3]100m'!$A$6:$T$85,16,FALSE)</f>
        <v>23.67</v>
      </c>
    </row>
    <row r="70" spans="1:10" x14ac:dyDescent="0.2">
      <c r="A70">
        <v>65</v>
      </c>
      <c r="B70" s="7">
        <f>VLOOKUP(A70,'[3]100m'!$A$6:$T$85,3,FALSE)</f>
        <v>65</v>
      </c>
      <c r="C70" s="7" t="str">
        <f>VLOOKUP(A70,'[3]100m'!$A$6:$T$85,5,FALSE)</f>
        <v/>
      </c>
      <c r="D70" s="7">
        <f>VLOOKUP(A70,'[3]100m'!$A$6:$T$85,7,FALSE)</f>
        <v>27</v>
      </c>
      <c r="E70" s="7">
        <f>VLOOKUP(A70,'[3]100m'!$A$6:$T$85,10,FALSE)</f>
        <v>35</v>
      </c>
      <c r="F70" s="7" t="str">
        <f>VLOOKUP(A70,'[3]100m'!$A$6:$T$85,12,FALSE)</f>
        <v>Tereza NOVOTNÁ</v>
      </c>
      <c r="G70" s="7" t="str">
        <f>VLOOKUP(A70,'[3]100m'!$A$6:$T$85,13,FALSE)</f>
        <v>Pěnčín</v>
      </c>
      <c r="H70" s="8">
        <f>VLOOKUP(A70,'[3]100m'!$A$6:$T$85,14,FALSE)</f>
        <v>99.99</v>
      </c>
      <c r="I70" s="8">
        <f>VLOOKUP(A70,'[3]100m'!$A$6:$T$85,15,FALSE)</f>
        <v>23.97</v>
      </c>
      <c r="J70" s="8">
        <f>VLOOKUP(A70,'[3]100m'!$A$6:$T$85,16,FALSE)</f>
        <v>23.97</v>
      </c>
    </row>
    <row r="71" spans="1:10" x14ac:dyDescent="0.2">
      <c r="A71">
        <v>66</v>
      </c>
      <c r="B71" s="7">
        <f>VLOOKUP(A71,'[3]100m'!$A$6:$T$85,3,FALSE)</f>
        <v>66</v>
      </c>
      <c r="C71" s="7">
        <f>VLOOKUP(A71,'[3]100m'!$A$6:$T$85,5,FALSE)</f>
        <v>39</v>
      </c>
      <c r="D71" s="7" t="str">
        <f>VLOOKUP(A71,'[3]100m'!$A$6:$T$85,7,FALSE)</f>
        <v/>
      </c>
      <c r="E71" s="7">
        <f>VLOOKUP(A71,'[3]100m'!$A$6:$T$85,10,FALSE)</f>
        <v>44</v>
      </c>
      <c r="F71" s="7" t="str">
        <f>VLOOKUP(A71,'[3]100m'!$A$6:$T$85,12,FALSE)</f>
        <v>Šárka LÝSKOVÁ</v>
      </c>
      <c r="G71" s="7" t="str">
        <f>VLOOKUP(A71,'[3]100m'!$A$6:$T$85,13,FALSE)</f>
        <v>Široká Niva</v>
      </c>
      <c r="H71" s="8">
        <f>VLOOKUP(A71,'[3]100m'!$A$6:$T$85,14,FALSE)</f>
        <v>25.17</v>
      </c>
      <c r="I71" s="8">
        <f>VLOOKUP(A71,'[3]100m'!$A$6:$T$85,15,FALSE)</f>
        <v>24.24</v>
      </c>
      <c r="J71" s="8">
        <f>VLOOKUP(A71,'[3]100m'!$A$6:$T$85,16,FALSE)</f>
        <v>24.24</v>
      </c>
    </row>
    <row r="72" spans="1:10" x14ac:dyDescent="0.2">
      <c r="A72">
        <v>67</v>
      </c>
      <c r="B72" s="7">
        <f>VLOOKUP(A72,'[3]100m'!$A$6:$T$85,3,FALSE)</f>
        <v>67</v>
      </c>
      <c r="C72" s="7">
        <f>VLOOKUP(A72,'[3]100m'!$A$6:$T$85,5,FALSE)</f>
        <v>40</v>
      </c>
      <c r="D72" s="7" t="str">
        <f>VLOOKUP(A72,'[3]100m'!$A$6:$T$85,7,FALSE)</f>
        <v/>
      </c>
      <c r="E72" s="7">
        <f>VLOOKUP(A72,'[3]100m'!$A$6:$T$85,10,FALSE)</f>
        <v>25</v>
      </c>
      <c r="F72" s="7" t="str">
        <f>VLOOKUP(A72,'[3]100m'!$A$6:$T$85,12,FALSE)</f>
        <v>Lucie RICHTEROVÁ</v>
      </c>
      <c r="G72" s="7" t="str">
        <f>VLOOKUP(A72,'[3]100m'!$A$6:$T$85,13,FALSE)</f>
        <v>Horní Žukov</v>
      </c>
      <c r="H72" s="8">
        <f>VLOOKUP(A72,'[3]100m'!$A$6:$T$85,14,FALSE)</f>
        <v>24.58</v>
      </c>
      <c r="I72" s="8">
        <f>VLOOKUP(A72,'[3]100m'!$A$6:$T$85,15,FALSE)</f>
        <v>25.1</v>
      </c>
      <c r="J72" s="8">
        <f>VLOOKUP(A72,'[3]100m'!$A$6:$T$85,16,FALSE)</f>
        <v>24.58</v>
      </c>
    </row>
    <row r="73" spans="1:10" x14ac:dyDescent="0.2">
      <c r="A73">
        <v>68</v>
      </c>
      <c r="B73" s="7">
        <f>VLOOKUP(A73,'[3]100m'!$A$6:$T$85,3,FALSE)</f>
        <v>68</v>
      </c>
      <c r="C73" s="7" t="str">
        <f>VLOOKUP(A73,'[3]100m'!$A$6:$T$85,5,FALSE)</f>
        <v/>
      </c>
      <c r="D73" s="7">
        <f>VLOOKUP(A73,'[3]100m'!$A$6:$T$85,7,FALSE)</f>
        <v>28</v>
      </c>
      <c r="E73" s="7">
        <f>VLOOKUP(A73,'[3]100m'!$A$6:$T$85,10,FALSE)</f>
        <v>40</v>
      </c>
      <c r="F73" s="7" t="str">
        <f>VLOOKUP(A73,'[3]100m'!$A$6:$T$85,12,FALSE)</f>
        <v>Magdalena ŠTAFOVÁ</v>
      </c>
      <c r="G73" s="7" t="str">
        <f>VLOOKUP(A73,'[3]100m'!$A$6:$T$85,13,FALSE)</f>
        <v>Pěnčín</v>
      </c>
      <c r="H73" s="8">
        <f>VLOOKUP(A73,'[3]100m'!$A$6:$T$85,14,FALSE)</f>
        <v>24.76</v>
      </c>
      <c r="I73" s="8">
        <f>VLOOKUP(A73,'[3]100m'!$A$6:$T$85,15,FALSE)</f>
        <v>24.82</v>
      </c>
      <c r="J73" s="8">
        <f>VLOOKUP(A73,'[3]100m'!$A$6:$T$85,16,FALSE)</f>
        <v>24.76</v>
      </c>
    </row>
    <row r="74" spans="1:10" x14ac:dyDescent="0.2">
      <c r="A74">
        <v>69</v>
      </c>
      <c r="B74" s="7">
        <f>VLOOKUP(A74,'[3]100m'!$A$6:$T$85,3,FALSE)</f>
        <v>69</v>
      </c>
      <c r="C74" s="7" t="str">
        <f>VLOOKUP(A74,'[3]100m'!$A$6:$T$85,5,FALSE)</f>
        <v/>
      </c>
      <c r="D74" s="7">
        <f>VLOOKUP(A74,'[3]100m'!$A$6:$T$85,7,FALSE)</f>
        <v>29</v>
      </c>
      <c r="E74" s="7">
        <f>VLOOKUP(A74,'[3]100m'!$A$6:$T$85,10,FALSE)</f>
        <v>84</v>
      </c>
      <c r="F74" s="7" t="str">
        <f>VLOOKUP(A74,'[3]100m'!$A$6:$T$85,12,FALSE)</f>
        <v>Jana PROKOPOVÁ</v>
      </c>
      <c r="G74" s="7" t="str">
        <f>VLOOKUP(A74,'[3]100m'!$A$6:$T$85,13,FALSE)</f>
        <v>Nový Malín</v>
      </c>
      <c r="H74" s="8">
        <f>VLOOKUP(A74,'[3]100m'!$A$6:$T$85,14,FALSE)</f>
        <v>25.36</v>
      </c>
      <c r="I74" s="8">
        <f>VLOOKUP(A74,'[3]100m'!$A$6:$T$85,15,FALSE)</f>
        <v>99.99</v>
      </c>
      <c r="J74" s="8">
        <f>VLOOKUP(A74,'[3]100m'!$A$6:$T$85,16,FALSE)</f>
        <v>25.36</v>
      </c>
    </row>
    <row r="75" spans="1:10" x14ac:dyDescent="0.2">
      <c r="A75">
        <v>70</v>
      </c>
      <c r="B75" s="7">
        <f>VLOOKUP(A75,'[3]100m'!$A$6:$T$85,3,FALSE)</f>
        <v>70</v>
      </c>
      <c r="C75" s="7" t="str">
        <f>VLOOKUP(A75,'[3]100m'!$A$6:$T$85,5,FALSE)</f>
        <v/>
      </c>
      <c r="D75" s="7">
        <f>VLOOKUP(A75,'[3]100m'!$A$6:$T$85,7,FALSE)</f>
        <v>30</v>
      </c>
      <c r="E75" s="7">
        <f>VLOOKUP(A75,'[3]100m'!$A$6:$T$85,10,FALSE)</f>
        <v>90</v>
      </c>
      <c r="F75" s="7" t="str">
        <f>VLOOKUP(A75,'[3]100m'!$A$6:$T$85,12,FALSE)</f>
        <v>Andrea ČULÍKOVÁ</v>
      </c>
      <c r="G75" s="7" t="str">
        <f>VLOOKUP(A75,'[3]100m'!$A$6:$T$85,13,FALSE)</f>
        <v>Nový Malín</v>
      </c>
      <c r="H75" s="8">
        <f>VLOOKUP(A75,'[3]100m'!$A$6:$T$85,14,FALSE)</f>
        <v>26.06</v>
      </c>
      <c r="I75" s="8">
        <f>VLOOKUP(A75,'[3]100m'!$A$6:$T$85,15,FALSE)</f>
        <v>36.43</v>
      </c>
      <c r="J75" s="8">
        <f>VLOOKUP(A75,'[3]100m'!$A$6:$T$85,16,FALSE)</f>
        <v>26.06</v>
      </c>
    </row>
    <row r="76" spans="1:10" x14ac:dyDescent="0.2">
      <c r="A76">
        <v>71</v>
      </c>
      <c r="B76" s="7">
        <f>VLOOKUP(A76,'[3]100m'!$A$6:$T$85,3,FALSE)</f>
        <v>71</v>
      </c>
      <c r="C76" s="7">
        <f>VLOOKUP(A76,'[3]100m'!$A$6:$T$85,5,FALSE)</f>
        <v>41</v>
      </c>
      <c r="D76" s="7" t="str">
        <f>VLOOKUP(A76,'[3]100m'!$A$6:$T$85,7,FALSE)</f>
        <v/>
      </c>
      <c r="E76" s="7">
        <f>VLOOKUP(A76,'[3]100m'!$A$6:$T$85,10,FALSE)</f>
        <v>28</v>
      </c>
      <c r="F76" s="7" t="str">
        <f>VLOOKUP(A76,'[3]100m'!$A$6:$T$85,12,FALSE)</f>
        <v>Veronika ČÍŽKOVÁ</v>
      </c>
      <c r="G76" s="7" t="str">
        <f>VLOOKUP(A76,'[3]100m'!$A$6:$T$85,13,FALSE)</f>
        <v>Horní Žukov</v>
      </c>
      <c r="H76" s="8">
        <f>VLOOKUP(A76,'[3]100m'!$A$6:$T$85,14,FALSE)</f>
        <v>26.32</v>
      </c>
      <c r="I76" s="8">
        <f>VLOOKUP(A76,'[3]100m'!$A$6:$T$85,15,FALSE)</f>
        <v>99.99</v>
      </c>
      <c r="J76" s="8">
        <f>VLOOKUP(A76,'[3]100m'!$A$6:$T$85,16,FALSE)</f>
        <v>26.32</v>
      </c>
    </row>
    <row r="77" spans="1:10" x14ac:dyDescent="0.2">
      <c r="A77">
        <v>72</v>
      </c>
      <c r="B77" s="7">
        <f>VLOOKUP(A77,'[3]100m'!$A$6:$T$85,3,FALSE)</f>
        <v>72</v>
      </c>
      <c r="C77" s="7" t="str">
        <f>VLOOKUP(A77,'[3]100m'!$A$6:$T$85,5,FALSE)</f>
        <v/>
      </c>
      <c r="D77" s="7">
        <f>VLOOKUP(A77,'[3]100m'!$A$6:$T$85,7,FALSE)</f>
        <v>31</v>
      </c>
      <c r="E77" s="7">
        <f>VLOOKUP(A77,'[3]100m'!$A$6:$T$85,10,FALSE)</f>
        <v>88</v>
      </c>
      <c r="F77" s="7" t="str">
        <f>VLOOKUP(A77,'[3]100m'!$A$6:$T$85,12,FALSE)</f>
        <v>Lucie GIESLOVÁ</v>
      </c>
      <c r="G77" s="7" t="str">
        <f>VLOOKUP(A77,'[3]100m'!$A$6:$T$85,13,FALSE)</f>
        <v>Nový Malín</v>
      </c>
      <c r="H77" s="8">
        <f>VLOOKUP(A77,'[3]100m'!$A$6:$T$85,14,FALSE)</f>
        <v>26.6</v>
      </c>
      <c r="I77" s="8">
        <f>VLOOKUP(A77,'[3]100m'!$A$6:$T$85,15,FALSE)</f>
        <v>99.99</v>
      </c>
      <c r="J77" s="8">
        <f>VLOOKUP(A77,'[3]100m'!$A$6:$T$85,16,FALSE)</f>
        <v>26.6</v>
      </c>
    </row>
    <row r="78" spans="1:10" x14ac:dyDescent="0.2">
      <c r="A78">
        <v>73</v>
      </c>
      <c r="B78" s="7">
        <f>VLOOKUP(A78,'[3]100m'!$A$6:$T$85,3,FALSE)</f>
        <v>73</v>
      </c>
      <c r="C78" s="7">
        <f>VLOOKUP(A78,'[3]100m'!$A$6:$T$85,5,FALSE)</f>
        <v>42</v>
      </c>
      <c r="D78" s="7" t="str">
        <f>VLOOKUP(A78,'[3]100m'!$A$6:$T$85,7,FALSE)</f>
        <v/>
      </c>
      <c r="E78" s="7">
        <f>VLOOKUP(A78,'[3]100m'!$A$6:$T$85,10,FALSE)</f>
        <v>41</v>
      </c>
      <c r="F78" s="7" t="str">
        <f>VLOOKUP(A78,'[3]100m'!$A$6:$T$85,12,FALSE)</f>
        <v>Martina BARČÍKOVÁ</v>
      </c>
      <c r="G78" s="7" t="str">
        <f>VLOOKUP(A78,'[3]100m'!$A$6:$T$85,13,FALSE)</f>
        <v>Široká Niva</v>
      </c>
      <c r="H78" s="8">
        <f>VLOOKUP(A78,'[3]100m'!$A$6:$T$85,14,FALSE)</f>
        <v>30.77</v>
      </c>
      <c r="I78" s="8">
        <f>VLOOKUP(A78,'[3]100m'!$A$6:$T$85,15,FALSE)</f>
        <v>30.37</v>
      </c>
      <c r="J78" s="8">
        <f>VLOOKUP(A78,'[3]100m'!$A$6:$T$85,16,FALSE)</f>
        <v>30.37</v>
      </c>
    </row>
    <row r="79" spans="1:10" x14ac:dyDescent="0.2">
      <c r="A79">
        <v>74</v>
      </c>
      <c r="B79" s="7">
        <f>VLOOKUP(A79,'[3]100m'!$A$6:$T$85,3,FALSE)</f>
        <v>74</v>
      </c>
      <c r="C79" s="7">
        <f>VLOOKUP(A79,'[3]100m'!$A$6:$T$85,5,FALSE)</f>
        <v>43</v>
      </c>
      <c r="D79" s="7" t="str">
        <f>VLOOKUP(A79,'[3]100m'!$A$6:$T$85,7,FALSE)</f>
        <v/>
      </c>
      <c r="E79" s="7">
        <f>VLOOKUP(A79,'[3]100m'!$A$6:$T$85,10,FALSE)</f>
        <v>43</v>
      </c>
      <c r="F79" s="7" t="str">
        <f>VLOOKUP(A79,'[3]100m'!$A$6:$T$85,12,FALSE)</f>
        <v>Lucie ČAPKOVÁ</v>
      </c>
      <c r="G79" s="7" t="str">
        <f>VLOOKUP(A79,'[3]100m'!$A$6:$T$85,13,FALSE)</f>
        <v>Široká Niva</v>
      </c>
      <c r="H79" s="8">
        <f>VLOOKUP(A79,'[3]100m'!$A$6:$T$85,14,FALSE)</f>
        <v>30.91</v>
      </c>
      <c r="I79" s="8">
        <f>VLOOKUP(A79,'[3]100m'!$A$6:$T$85,15,FALSE)</f>
        <v>99.99</v>
      </c>
      <c r="J79" s="8">
        <f>VLOOKUP(A79,'[3]100m'!$A$6:$T$85,16,FALSE)</f>
        <v>30.91</v>
      </c>
    </row>
    <row r="80" spans="1:10" x14ac:dyDescent="0.2">
      <c r="A80">
        <v>75</v>
      </c>
      <c r="B80" s="7">
        <f>VLOOKUP(A80,'[3]100m'!$A$6:$T$85,3,FALSE)</f>
        <v>75</v>
      </c>
      <c r="C80" s="7">
        <f>VLOOKUP(A80,'[3]100m'!$A$6:$T$85,5,FALSE)</f>
        <v>44</v>
      </c>
      <c r="D80" s="7" t="str">
        <f>VLOOKUP(A80,'[3]100m'!$A$6:$T$85,7,FALSE)</f>
        <v/>
      </c>
      <c r="E80" s="7">
        <f>VLOOKUP(A80,'[3]100m'!$A$6:$T$85,10,FALSE)</f>
        <v>42</v>
      </c>
      <c r="F80" s="7" t="str">
        <f>VLOOKUP(A80,'[3]100m'!$A$6:$T$85,12,FALSE)</f>
        <v>Lucie DOMANICKÁ</v>
      </c>
      <c r="G80" s="7" t="str">
        <f>VLOOKUP(A80,'[3]100m'!$A$6:$T$85,13,FALSE)</f>
        <v>Široká Niva</v>
      </c>
      <c r="H80" s="8">
        <f>VLOOKUP(A80,'[3]100m'!$A$6:$T$85,14,FALSE)</f>
        <v>99.99</v>
      </c>
      <c r="I80" s="8">
        <f>VLOOKUP(A80,'[3]100m'!$A$6:$T$85,15,FALSE)</f>
        <v>32.270000000000003</v>
      </c>
      <c r="J80" s="8">
        <f>VLOOKUP(A80,'[3]100m'!$A$6:$T$85,16,FALSE)</f>
        <v>32.270000000000003</v>
      </c>
    </row>
    <row r="81" spans="1:10" x14ac:dyDescent="0.2">
      <c r="A81">
        <v>76</v>
      </c>
      <c r="B81" s="7">
        <f>VLOOKUP(A81,'[3]100m'!$A$6:$T$85,3,FALSE)</f>
        <v>76</v>
      </c>
      <c r="C81" s="7" t="str">
        <f>VLOOKUP(A81,'[3]100m'!$A$6:$T$85,5,FALSE)</f>
        <v/>
      </c>
      <c r="D81" s="7">
        <f>VLOOKUP(A81,'[3]100m'!$A$6:$T$85,7,FALSE)</f>
        <v>32</v>
      </c>
      <c r="E81" s="7">
        <f>VLOOKUP(A81,'[3]100m'!$A$6:$T$85,10,FALSE)</f>
        <v>83</v>
      </c>
      <c r="F81" s="7" t="str">
        <f>VLOOKUP(A81,'[3]100m'!$A$6:$T$85,12,FALSE)</f>
        <v>Pavla ŠUSTKOVÁ</v>
      </c>
      <c r="G81" s="7" t="str">
        <f>VLOOKUP(A81,'[3]100m'!$A$6:$T$85,13,FALSE)</f>
        <v>Nový Malín</v>
      </c>
      <c r="H81" s="8">
        <f>VLOOKUP(A81,'[3]100m'!$A$6:$T$85,14,FALSE)</f>
        <v>36.520000000000003</v>
      </c>
      <c r="I81" s="8">
        <f>VLOOKUP(A81,'[3]100m'!$A$6:$T$85,15,FALSE)</f>
        <v>99.99</v>
      </c>
      <c r="J81" s="8">
        <f>VLOOKUP(A81,'[3]100m'!$A$6:$T$85,16,FALSE)</f>
        <v>36.520000000000003</v>
      </c>
    </row>
    <row r="82" spans="1:10" hidden="1" x14ac:dyDescent="0.2">
      <c r="A82">
        <v>77</v>
      </c>
      <c r="B82" s="7">
        <f>VLOOKUP(A82,'[3]100m'!$A$6:$T$85,3,FALSE)</f>
        <v>80</v>
      </c>
      <c r="C82" s="7">
        <f>VLOOKUP(A82,'[3]100m'!$A$6:$T$85,5,FALSE)</f>
        <v>45</v>
      </c>
      <c r="D82" s="7" t="str">
        <f>VLOOKUP(A82,'[3]100m'!$A$6:$T$85,7,FALSE)</f>
        <v/>
      </c>
      <c r="E82" s="7">
        <f>VLOOKUP(A82,'[3]100m'!$A$6:$T$85,10,FALSE)</f>
        <v>10</v>
      </c>
      <c r="F82" s="7" t="str">
        <f>VLOOKUP(A82,'[3]100m'!$A$6:$T$85,12,FALSE)</f>
        <v>neobsazena</v>
      </c>
      <c r="G82" s="7" t="str">
        <f>VLOOKUP(A82,'[3]100m'!$A$6:$T$85,13,FALSE)</f>
        <v>Frýdek</v>
      </c>
      <c r="H82" s="8">
        <f>VLOOKUP(A82,'[3]100m'!$A$6:$T$85,14,FALSE)</f>
        <v>99.99</v>
      </c>
      <c r="I82" s="8">
        <f>VLOOKUP(A82,'[3]100m'!$A$6:$T$85,15,FALSE)</f>
        <v>99.99</v>
      </c>
      <c r="J82" s="8">
        <f>VLOOKUP(A82,'[3]100m'!$A$6:$T$85,16,FALSE)</f>
        <v>99.99</v>
      </c>
    </row>
    <row r="83" spans="1:10" hidden="1" x14ac:dyDescent="0.2">
      <c r="A83">
        <v>78</v>
      </c>
      <c r="B83" s="7">
        <f>VLOOKUP(A83,'[3]100m'!$A$6:$T$85,3,FALSE)</f>
        <v>80</v>
      </c>
      <c r="C83" s="7">
        <f>VLOOKUP(A83,'[3]100m'!$A$6:$T$85,5,FALSE)</f>
        <v>45</v>
      </c>
      <c r="D83" s="7" t="str">
        <f>VLOOKUP(A83,'[3]100m'!$A$6:$T$85,7,FALSE)</f>
        <v/>
      </c>
      <c r="E83" s="7">
        <f>VLOOKUP(A83,'[3]100m'!$A$6:$T$85,10,FALSE)</f>
        <v>29</v>
      </c>
      <c r="F83" s="7" t="str">
        <f>VLOOKUP(A83,'[3]100m'!$A$6:$T$85,12,FALSE)</f>
        <v>Eva LEDWOŃOVÁ</v>
      </c>
      <c r="G83" s="7" t="str">
        <f>VLOOKUP(A83,'[3]100m'!$A$6:$T$85,13,FALSE)</f>
        <v>Horní Žukov</v>
      </c>
      <c r="H83" s="8">
        <f>VLOOKUP(A83,'[3]100m'!$A$6:$T$85,14,FALSE)</f>
        <v>99.99</v>
      </c>
      <c r="I83" s="8">
        <f>VLOOKUP(A83,'[3]100m'!$A$6:$T$85,15,FALSE)</f>
        <v>99.99</v>
      </c>
      <c r="J83" s="8">
        <f>VLOOKUP(A83,'[3]100m'!$A$6:$T$85,16,FALSE)</f>
        <v>99.99</v>
      </c>
    </row>
    <row r="84" spans="1:10" hidden="1" x14ac:dyDescent="0.2">
      <c r="A84">
        <v>79</v>
      </c>
      <c r="B84" s="7">
        <f>VLOOKUP(A84,'[3]100m'!$A$6:$T$85,3,FALSE)</f>
        <v>80</v>
      </c>
      <c r="C84" s="7">
        <f>VLOOKUP(A84,'[3]100m'!$A$6:$T$85,5,FALSE)</f>
        <v>45</v>
      </c>
      <c r="D84" s="7" t="str">
        <f>VLOOKUP(A84,'[3]100m'!$A$6:$T$85,7,FALSE)</f>
        <v/>
      </c>
      <c r="E84" s="7">
        <f>VLOOKUP(A84,'[3]100m'!$A$6:$T$85,10,FALSE)</f>
        <v>47</v>
      </c>
      <c r="F84" s="7" t="str">
        <f>VLOOKUP(A84,'[3]100m'!$A$6:$T$85,12,FALSE)</f>
        <v>neobsazena</v>
      </c>
      <c r="G84" s="7" t="str">
        <f>VLOOKUP(A84,'[3]100m'!$A$6:$T$85,13,FALSE)</f>
        <v>Široká Niva</v>
      </c>
      <c r="H84" s="8">
        <f>VLOOKUP(A84,'[3]100m'!$A$6:$T$85,14,FALSE)</f>
        <v>99.99</v>
      </c>
      <c r="I84" s="8">
        <f>VLOOKUP(A84,'[3]100m'!$A$6:$T$85,15,FALSE)</f>
        <v>99.99</v>
      </c>
      <c r="J84" s="8">
        <f>VLOOKUP(A84,'[3]100m'!$A$6:$T$85,16,FALSE)</f>
        <v>99.99</v>
      </c>
    </row>
    <row r="85" spans="1:10" hidden="1" x14ac:dyDescent="0.2">
      <c r="A85">
        <v>80</v>
      </c>
      <c r="B85" s="7">
        <f>VLOOKUP(A85,'[3]100m'!$A$6:$T$85,3,FALSE)</f>
        <v>80</v>
      </c>
      <c r="C85" s="7">
        <f>VLOOKUP(A85,'[3]100m'!$A$6:$T$85,5,FALSE)</f>
        <v>45</v>
      </c>
      <c r="D85" s="7" t="str">
        <f>VLOOKUP(A85,'[3]100m'!$A$6:$T$85,7,FALSE)</f>
        <v/>
      </c>
      <c r="E85" s="7">
        <f>VLOOKUP(A85,'[3]100m'!$A$6:$T$85,10,FALSE)</f>
        <v>77</v>
      </c>
      <c r="F85" s="7" t="str">
        <f>VLOOKUP(A85,'[3]100m'!$A$6:$T$85,12,FALSE)</f>
        <v>Veronika KREJČÍ</v>
      </c>
      <c r="G85" s="7" t="str">
        <f>VLOOKUP(A85,'[3]100m'!$A$6:$T$85,13,FALSE)</f>
        <v>Michálkovice</v>
      </c>
      <c r="H85" s="8">
        <f>VLOOKUP(A85,'[3]100m'!$A$6:$T$85,14,FALSE)</f>
        <v>99.99</v>
      </c>
      <c r="I85" s="8">
        <f>VLOOKUP(A85,'[3]100m'!$A$6:$T$85,15,FALSE)</f>
        <v>99.99</v>
      </c>
      <c r="J85" s="8">
        <f>VLOOKUP(A85,'[3]100m'!$A$6:$T$85,16,FALSE)</f>
        <v>99.99</v>
      </c>
    </row>
  </sheetData>
  <autoFilter ref="B5:J85"/>
  <conditionalFormatting sqref="H6:J85">
    <cfRule type="cellIs" dxfId="13" priority="1" stopIfTrue="1" operator="equal">
      <formula>99.99</formula>
    </cfRule>
    <cfRule type="cellIs" dxfId="12" priority="2" stopIfTrue="1" operator="equal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85" fitToHeight="0" orientation="portrait" r:id="rId1"/>
  <headerFooter alignWithMargins="0">
    <oddFooter>&amp;C&amp;P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J115"/>
  <sheetViews>
    <sheetView topLeftCell="B1" workbookViewId="0">
      <selection activeCell="H125" sqref="H125"/>
    </sheetView>
  </sheetViews>
  <sheetFormatPr defaultRowHeight="12.75" x14ac:dyDescent="0.2"/>
  <cols>
    <col min="1" max="1" width="6.85546875" style="10" hidden="1" customWidth="1"/>
    <col min="2" max="2" width="7.5703125" style="10" bestFit="1" customWidth="1"/>
    <col min="3" max="3" width="5.140625" style="10" bestFit="1" customWidth="1"/>
    <col min="4" max="4" width="4.85546875" style="10" bestFit="1" customWidth="1"/>
    <col min="5" max="5" width="4.5703125" style="10" bestFit="1" customWidth="1"/>
    <col min="6" max="6" width="21" style="10" bestFit="1" customWidth="1"/>
    <col min="7" max="7" width="18.42578125" style="10" customWidth="1"/>
    <col min="8" max="16384" width="9.140625" style="10"/>
  </cols>
  <sheetData>
    <row r="1" spans="1:10" ht="15.75" x14ac:dyDescent="0.25">
      <c r="E1" s="15"/>
      <c r="G1" s="19" t="s">
        <v>0</v>
      </c>
      <c r="H1" s="15"/>
      <c r="I1" s="15"/>
    </row>
    <row r="2" spans="1:10" x14ac:dyDescent="0.2">
      <c r="E2" s="15"/>
      <c r="G2" s="28" t="s">
        <v>1</v>
      </c>
      <c r="H2" s="15"/>
      <c r="I2" s="15"/>
    </row>
    <row r="3" spans="1:10" x14ac:dyDescent="0.2">
      <c r="E3" s="15"/>
      <c r="G3" s="15" t="s">
        <v>43</v>
      </c>
      <c r="H3" s="15"/>
      <c r="I3" s="15"/>
    </row>
    <row r="4" spans="1:10" x14ac:dyDescent="0.2">
      <c r="E4" s="15"/>
      <c r="G4" s="27"/>
      <c r="H4" s="15"/>
      <c r="I4" s="15"/>
    </row>
    <row r="5" spans="1:10" x14ac:dyDescent="0.2">
      <c r="A5" s="10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4" t="s">
        <v>11</v>
      </c>
      <c r="I5" s="14" t="s">
        <v>12</v>
      </c>
      <c r="J5" s="13" t="s">
        <v>13</v>
      </c>
    </row>
    <row r="6" spans="1:10" x14ac:dyDescent="0.2">
      <c r="A6" s="10">
        <v>1</v>
      </c>
      <c r="B6" s="12">
        <f>VLOOKUP(A6,[1]věž!$A$6:$P$115,3,FALSE)</f>
        <v>1</v>
      </c>
      <c r="C6" s="12">
        <f>VLOOKUP(A6,[1]věž!$A$6:$P$115,5,FALSE)</f>
        <v>1</v>
      </c>
      <c r="D6" s="12" t="str">
        <f>VLOOKUP(A6,[1]věž!$A$6:$P$115,7,FALSE)</f>
        <v/>
      </c>
      <c r="E6" s="12">
        <f>VLOOKUP(A6,[1]věž!$A$6:$P$115,10,FALSE)</f>
        <v>8</v>
      </c>
      <c r="F6" s="12" t="str">
        <f>VLOOKUP(A6,[1]věž!$A$6:$P$115,12,FALSE)</f>
        <v>Karel RYL</v>
      </c>
      <c r="G6" s="12" t="str">
        <f>VLOOKUP(A6,[1]věž!$A$6:$P$115,13,FALSE)</f>
        <v>Ostrava</v>
      </c>
      <c r="H6" s="11">
        <f>VLOOKUP(A6,[1]věž!$A$6:$P$115,14,FALSE)</f>
        <v>14.63</v>
      </c>
      <c r="I6" s="11">
        <f>VLOOKUP(A6,[1]věž!$A$6:$P$115,15,FALSE)</f>
        <v>13.68</v>
      </c>
      <c r="J6" s="11">
        <f>VLOOKUP(A6,[1]věž!$A$6:$P$115,16,FALSE)</f>
        <v>13.68</v>
      </c>
    </row>
    <row r="7" spans="1:10" x14ac:dyDescent="0.2">
      <c r="A7" s="10">
        <v>2</v>
      </c>
      <c r="B7" s="12">
        <f>VLOOKUP(A7,[1]věž!$A$6:$P$115,3,FALSE)</f>
        <v>2</v>
      </c>
      <c r="C7" s="12">
        <f>VLOOKUP(A7,[1]věž!$A$6:$P$115,5,FALSE)</f>
        <v>2</v>
      </c>
      <c r="D7" s="12" t="str">
        <f>VLOOKUP(A7,[1]věž!$A$6:$P$115,7,FALSE)</f>
        <v/>
      </c>
      <c r="E7" s="12">
        <f>VLOOKUP(A7,[1]věž!$A$6:$P$115,10,FALSE)</f>
        <v>1</v>
      </c>
      <c r="F7" s="12" t="str">
        <f>VLOOKUP(A7,[1]věž!$A$6:$P$115,12,FALSE)</f>
        <v>Kamil BEZRUČ</v>
      </c>
      <c r="G7" s="12" t="str">
        <f>VLOOKUP(A7,[1]věž!$A$6:$P$115,13,FALSE)</f>
        <v>Ostrava</v>
      </c>
      <c r="H7" s="11">
        <f>VLOOKUP(A7,[1]věž!$A$6:$P$115,14,FALSE)</f>
        <v>13.91</v>
      </c>
      <c r="I7" s="11">
        <f>VLOOKUP(A7,[1]věž!$A$6:$P$115,15,FALSE)</f>
        <v>13.74</v>
      </c>
      <c r="J7" s="11">
        <f>VLOOKUP(A7,[1]věž!$A$6:$P$115,16,FALSE)</f>
        <v>13.74</v>
      </c>
    </row>
    <row r="8" spans="1:10" x14ac:dyDescent="0.2">
      <c r="A8" s="10">
        <v>3</v>
      </c>
      <c r="B8" s="12">
        <f>VLOOKUP(A8,[1]věž!$A$6:$P$115,3,FALSE)</f>
        <v>3</v>
      </c>
      <c r="C8" s="12">
        <f>VLOOKUP(A8,[1]věž!$A$6:$P$115,5,FALSE)</f>
        <v>3</v>
      </c>
      <c r="D8" s="12" t="str">
        <f>VLOOKUP(A8,[1]věž!$A$6:$P$115,7,FALSE)</f>
        <v/>
      </c>
      <c r="E8" s="12">
        <f>VLOOKUP(A8,[1]věž!$A$6:$P$115,10,FALSE)</f>
        <v>48</v>
      </c>
      <c r="F8" s="12" t="str">
        <f>VLOOKUP(A8,[1]věž!$A$6:$P$115,12,FALSE)</f>
        <v>Jiří MOTYKA</v>
      </c>
      <c r="G8" s="12" t="str">
        <f>VLOOKUP(A8,[1]věž!$A$6:$P$115,13,FALSE)</f>
        <v>Karviná</v>
      </c>
      <c r="H8" s="11">
        <f>VLOOKUP(A8,[1]věž!$A$6:$P$115,14,FALSE)</f>
        <v>15.51</v>
      </c>
      <c r="I8" s="11">
        <f>VLOOKUP(A8,[1]věž!$A$6:$P$115,15,FALSE)</f>
        <v>15.13</v>
      </c>
      <c r="J8" s="11">
        <f>VLOOKUP(A8,[1]věž!$A$6:$P$115,16,FALSE)</f>
        <v>15.13</v>
      </c>
    </row>
    <row r="9" spans="1:10" x14ac:dyDescent="0.2">
      <c r="A9" s="10">
        <v>4</v>
      </c>
      <c r="B9" s="12">
        <f>VLOOKUP(A9,[1]věž!$A$6:$P$115,3,FALSE)</f>
        <v>4</v>
      </c>
      <c r="C9" s="12">
        <f>VLOOKUP(A9,[1]věž!$A$6:$P$115,5,FALSE)</f>
        <v>4</v>
      </c>
      <c r="D9" s="12" t="str">
        <f>VLOOKUP(A9,[1]věž!$A$6:$P$115,7,FALSE)</f>
        <v/>
      </c>
      <c r="E9" s="12">
        <f>VLOOKUP(A9,[1]věž!$A$6:$P$115,10,FALSE)</f>
        <v>7</v>
      </c>
      <c r="F9" s="12" t="str">
        <f>VLOOKUP(A9,[1]věž!$A$6:$P$115,12,FALSE)</f>
        <v>Pavel KRPEC</v>
      </c>
      <c r="G9" s="12" t="str">
        <f>VLOOKUP(A9,[1]věž!$A$6:$P$115,13,FALSE)</f>
        <v>Ostrava</v>
      </c>
      <c r="H9" s="11">
        <f>VLOOKUP(A9,[1]věž!$A$6:$P$115,14,FALSE)</f>
        <v>17.16</v>
      </c>
      <c r="I9" s="11">
        <f>VLOOKUP(A9,[1]věž!$A$6:$P$115,15,FALSE)</f>
        <v>15.14</v>
      </c>
      <c r="J9" s="11">
        <f>VLOOKUP(A9,[1]věž!$A$6:$P$115,16,FALSE)</f>
        <v>15.14</v>
      </c>
    </row>
    <row r="10" spans="1:10" x14ac:dyDescent="0.2">
      <c r="A10" s="10">
        <v>5</v>
      </c>
      <c r="B10" s="12">
        <f>VLOOKUP(A10,[1]věž!$A$6:$P$115,3,FALSE)</f>
        <v>5</v>
      </c>
      <c r="C10" s="12">
        <f>VLOOKUP(A10,[1]věž!$A$6:$P$115,5,FALSE)</f>
        <v>5</v>
      </c>
      <c r="D10" s="12" t="str">
        <f>VLOOKUP(A10,[1]věž!$A$6:$P$115,7,FALSE)</f>
        <v/>
      </c>
      <c r="E10" s="12">
        <f>VLOOKUP(A10,[1]věž!$A$6:$P$115,10,FALSE)</f>
        <v>43</v>
      </c>
      <c r="F10" s="12" t="str">
        <f>VLOOKUP(A10,[1]věž!$A$6:$P$115,12,FALSE)</f>
        <v>Jakub GRYČ</v>
      </c>
      <c r="G10" s="12" t="str">
        <f>VLOOKUP(A10,[1]věž!$A$6:$P$115,13,FALSE)</f>
        <v>Karviná</v>
      </c>
      <c r="H10" s="11">
        <f>VLOOKUP(A10,[1]věž!$A$6:$P$115,14,FALSE)</f>
        <v>15.8</v>
      </c>
      <c r="I10" s="11">
        <f>VLOOKUP(A10,[1]věž!$A$6:$P$115,15,FALSE)</f>
        <v>16.2</v>
      </c>
      <c r="J10" s="11">
        <f>VLOOKUP(A10,[1]věž!$A$6:$P$115,16,FALSE)</f>
        <v>15.8</v>
      </c>
    </row>
    <row r="11" spans="1:10" x14ac:dyDescent="0.2">
      <c r="A11" s="10">
        <v>6</v>
      </c>
      <c r="B11" s="12">
        <f>VLOOKUP(A11,[1]věž!$A$6:$P$115,3,FALSE)</f>
        <v>6</v>
      </c>
      <c r="C11" s="12">
        <f>VLOOKUP(A11,[1]věž!$A$6:$P$115,5,FALSE)</f>
        <v>6</v>
      </c>
      <c r="D11" s="12" t="str">
        <f>VLOOKUP(A11,[1]věž!$A$6:$P$115,7,FALSE)</f>
        <v/>
      </c>
      <c r="E11" s="12">
        <f>VLOOKUP(A11,[1]věž!$A$6:$P$115,10,FALSE)</f>
        <v>45</v>
      </c>
      <c r="F11" s="12" t="str">
        <f>VLOOKUP(A11,[1]věž!$A$6:$P$115,12,FALSE)</f>
        <v>Martin GRYČ</v>
      </c>
      <c r="G11" s="12" t="str">
        <f>VLOOKUP(A11,[1]věž!$A$6:$P$115,13,FALSE)</f>
        <v>Karviná</v>
      </c>
      <c r="H11" s="11">
        <f>VLOOKUP(A11,[1]věž!$A$6:$P$115,14,FALSE)</f>
        <v>15.81</v>
      </c>
      <c r="I11" s="11">
        <f>VLOOKUP(A11,[1]věž!$A$6:$P$115,15,FALSE)</f>
        <v>17.920000000000002</v>
      </c>
      <c r="J11" s="11">
        <f>VLOOKUP(A11,[1]věž!$A$6:$P$115,16,FALSE)</f>
        <v>15.81</v>
      </c>
    </row>
    <row r="12" spans="1:10" x14ac:dyDescent="0.2">
      <c r="A12" s="10">
        <v>7</v>
      </c>
      <c r="B12" s="12">
        <f>VLOOKUP(A12,[1]věž!$A$6:$P$115,3,FALSE)</f>
        <v>7</v>
      </c>
      <c r="C12" s="12">
        <f>VLOOKUP(A12,[1]věž!$A$6:$P$115,5,FALSE)</f>
        <v>7</v>
      </c>
      <c r="D12" s="12" t="str">
        <f>VLOOKUP(A12,[1]věž!$A$6:$P$115,7,FALSE)</f>
        <v/>
      </c>
      <c r="E12" s="12">
        <f>VLOOKUP(A12,[1]věž!$A$6:$P$115,10,FALSE)</f>
        <v>5</v>
      </c>
      <c r="F12" s="12" t="str">
        <f>VLOOKUP(A12,[1]věž!$A$6:$P$115,12,FALSE)</f>
        <v>Jakub ARVAI</v>
      </c>
      <c r="G12" s="12" t="str">
        <f>VLOOKUP(A12,[1]věž!$A$6:$P$115,13,FALSE)</f>
        <v>Ostrava</v>
      </c>
      <c r="H12" s="11">
        <f>VLOOKUP(A12,[1]věž!$A$6:$P$115,14,FALSE)</f>
        <v>15.89</v>
      </c>
      <c r="I12" s="11">
        <f>VLOOKUP(A12,[1]věž!$A$6:$P$115,15,FALSE)</f>
        <v>15.86</v>
      </c>
      <c r="J12" s="11">
        <f>VLOOKUP(A12,[1]věž!$A$6:$P$115,16,FALSE)</f>
        <v>15.86</v>
      </c>
    </row>
    <row r="13" spans="1:10" x14ac:dyDescent="0.2">
      <c r="A13" s="10">
        <v>8</v>
      </c>
      <c r="B13" s="12">
        <f>VLOOKUP(A13,[1]věž!$A$6:$P$115,3,FALSE)</f>
        <v>8</v>
      </c>
      <c r="C13" s="12">
        <f>VLOOKUP(A13,[1]věž!$A$6:$P$115,5,FALSE)</f>
        <v>8</v>
      </c>
      <c r="D13" s="12" t="str">
        <f>VLOOKUP(A13,[1]věž!$A$6:$P$115,7,FALSE)</f>
        <v/>
      </c>
      <c r="E13" s="12">
        <f>VLOOKUP(A13,[1]věž!$A$6:$P$115,10,FALSE)</f>
        <v>6</v>
      </c>
      <c r="F13" s="12" t="str">
        <f>VLOOKUP(A13,[1]věž!$A$6:$P$115,12,FALSE)</f>
        <v>Libor MROZOWSKI</v>
      </c>
      <c r="G13" s="12" t="str">
        <f>VLOOKUP(A13,[1]věž!$A$6:$P$115,13,FALSE)</f>
        <v>Ostrava</v>
      </c>
      <c r="H13" s="11">
        <f>VLOOKUP(A13,[1]věž!$A$6:$P$115,14,FALSE)</f>
        <v>16.170000000000002</v>
      </c>
      <c r="I13" s="11">
        <f>VLOOKUP(A13,[1]věž!$A$6:$P$115,15,FALSE)</f>
        <v>15.94</v>
      </c>
      <c r="J13" s="11">
        <f>VLOOKUP(A13,[1]věž!$A$6:$P$115,16,FALSE)</f>
        <v>15.94</v>
      </c>
    </row>
    <row r="14" spans="1:10" x14ac:dyDescent="0.2">
      <c r="A14" s="10">
        <v>9</v>
      </c>
      <c r="B14" s="12">
        <f>VLOOKUP(A14,[1]věž!$A$6:$P$115,3,FALSE)</f>
        <v>9</v>
      </c>
      <c r="C14" s="12" t="str">
        <f>VLOOKUP(A14,[1]věž!$A$6:$P$115,5,FALSE)</f>
        <v/>
      </c>
      <c r="D14" s="12">
        <f>VLOOKUP(A14,[1]věž!$A$6:$P$115,7,FALSE)</f>
        <v>1</v>
      </c>
      <c r="E14" s="12">
        <f>VLOOKUP(A14,[1]věž!$A$6:$P$115,10,FALSE)</f>
        <v>75</v>
      </c>
      <c r="F14" s="12" t="str">
        <f>VLOOKUP(A14,[1]věž!$A$6:$P$115,12,FALSE)</f>
        <v>Jan ŠINDELKA</v>
      </c>
      <c r="G14" s="12" t="str">
        <f>VLOOKUP(A14,[1]věž!$A$6:$P$115,13,FALSE)</f>
        <v>Prostějov</v>
      </c>
      <c r="H14" s="11">
        <f>VLOOKUP(A14,[1]věž!$A$6:$P$115,14,FALSE)</f>
        <v>16.350000000000001</v>
      </c>
      <c r="I14" s="11">
        <f>VLOOKUP(A14,[1]věž!$A$6:$P$115,15,FALSE)</f>
        <v>16.12</v>
      </c>
      <c r="J14" s="11">
        <f>VLOOKUP(A14,[1]věž!$A$6:$P$115,16,FALSE)</f>
        <v>16.12</v>
      </c>
    </row>
    <row r="15" spans="1:10" x14ac:dyDescent="0.2">
      <c r="A15" s="10">
        <v>10</v>
      </c>
      <c r="B15" s="12">
        <f>VLOOKUP(A15,[1]věž!$A$6:$P$115,3,FALSE)</f>
        <v>10</v>
      </c>
      <c r="C15" s="12">
        <f>VLOOKUP(A15,[1]věž!$A$6:$P$115,5,FALSE)</f>
        <v>9</v>
      </c>
      <c r="D15" s="12" t="str">
        <f>VLOOKUP(A15,[1]věž!$A$6:$P$115,7,FALSE)</f>
        <v/>
      </c>
      <c r="E15" s="12">
        <f>VLOOKUP(A15,[1]věž!$A$6:$P$115,10,FALSE)</f>
        <v>44</v>
      </c>
      <c r="F15" s="12" t="str">
        <f>VLOOKUP(A15,[1]věž!$A$6:$P$115,12,FALSE)</f>
        <v>Šimon KUDRNA</v>
      </c>
      <c r="G15" s="12" t="str">
        <f>VLOOKUP(A15,[1]věž!$A$6:$P$115,13,FALSE)</f>
        <v>Karviná</v>
      </c>
      <c r="H15" s="11">
        <f>VLOOKUP(A15,[1]věž!$A$6:$P$115,14,FALSE)</f>
        <v>17.13</v>
      </c>
      <c r="I15" s="11">
        <f>VLOOKUP(A15,[1]věž!$A$6:$P$115,15,FALSE)</f>
        <v>16.309999999999999</v>
      </c>
      <c r="J15" s="11">
        <f>VLOOKUP(A15,[1]věž!$A$6:$P$115,16,FALSE)</f>
        <v>16.309999999999999</v>
      </c>
    </row>
    <row r="16" spans="1:10" x14ac:dyDescent="0.2">
      <c r="A16" s="10">
        <v>11</v>
      </c>
      <c r="B16" s="12">
        <f>VLOOKUP(A16,[1]věž!$A$6:$P$115,3,FALSE)</f>
        <v>11</v>
      </c>
      <c r="C16" s="12">
        <f>VLOOKUP(A16,[1]věž!$A$6:$P$115,5,FALSE)</f>
        <v>10</v>
      </c>
      <c r="D16" s="12" t="str">
        <f>VLOOKUP(A16,[1]věž!$A$6:$P$115,7,FALSE)</f>
        <v/>
      </c>
      <c r="E16" s="12">
        <f>VLOOKUP(A16,[1]věž!$A$6:$P$115,10,FALSE)</f>
        <v>4</v>
      </c>
      <c r="F16" s="12" t="str">
        <f>VLOOKUP(A16,[1]věž!$A$6:$P$115,12,FALSE)</f>
        <v>František KUNOVSKÝ</v>
      </c>
      <c r="G16" s="12" t="str">
        <f>VLOOKUP(A16,[1]věž!$A$6:$P$115,13,FALSE)</f>
        <v>Ostrava</v>
      </c>
      <c r="H16" s="11">
        <f>VLOOKUP(A16,[1]věž!$A$6:$P$115,14,FALSE)</f>
        <v>16.43</v>
      </c>
      <c r="I16" s="11">
        <f>VLOOKUP(A16,[1]věž!$A$6:$P$115,15,FALSE)</f>
        <v>17.34</v>
      </c>
      <c r="J16" s="11">
        <f>VLOOKUP(A16,[1]věž!$A$6:$P$115,16,FALSE)</f>
        <v>16.43</v>
      </c>
    </row>
    <row r="17" spans="1:10" x14ac:dyDescent="0.2">
      <c r="A17" s="10">
        <v>12</v>
      </c>
      <c r="B17" s="12">
        <f>VLOOKUP(A17,[1]věž!$A$6:$P$115,3,FALSE)</f>
        <v>12</v>
      </c>
      <c r="C17" s="12">
        <f>VLOOKUP(A17,[1]věž!$A$6:$P$115,5,FALSE)</f>
        <v>11</v>
      </c>
      <c r="D17" s="12" t="str">
        <f>VLOOKUP(A17,[1]věž!$A$6:$P$115,7,FALSE)</f>
        <v/>
      </c>
      <c r="E17" s="12">
        <f>VLOOKUP(A17,[1]věž!$A$6:$P$115,10,FALSE)</f>
        <v>49</v>
      </c>
      <c r="F17" s="12" t="str">
        <f>VLOOKUP(A17,[1]věž!$A$6:$P$115,12,FALSE)</f>
        <v>Marcel DAL</v>
      </c>
      <c r="G17" s="12" t="str">
        <f>VLOOKUP(A17,[1]věž!$A$6:$P$115,13,FALSE)</f>
        <v>Karviná</v>
      </c>
      <c r="H17" s="11">
        <f>VLOOKUP(A17,[1]věž!$A$6:$P$115,14,FALSE)</f>
        <v>16.649999999999999</v>
      </c>
      <c r="I17" s="11">
        <f>VLOOKUP(A17,[1]věž!$A$6:$P$115,15,FALSE)</f>
        <v>16.579999999999998</v>
      </c>
      <c r="J17" s="11">
        <f>VLOOKUP(A17,[1]věž!$A$6:$P$115,16,FALSE)</f>
        <v>16.579999999999998</v>
      </c>
    </row>
    <row r="18" spans="1:10" x14ac:dyDescent="0.2">
      <c r="A18" s="10">
        <v>13</v>
      </c>
      <c r="B18" s="12">
        <f>VLOOKUP(A18,[1]věž!$A$6:$P$115,3,FALSE)</f>
        <v>13</v>
      </c>
      <c r="C18" s="12" t="str">
        <f>VLOOKUP(A18,[1]věž!$A$6:$P$115,5,FALSE)</f>
        <v/>
      </c>
      <c r="D18" s="12">
        <f>VLOOKUP(A18,[1]věž!$A$6:$P$115,7,FALSE)</f>
        <v>2</v>
      </c>
      <c r="E18" s="12">
        <f>VLOOKUP(A18,[1]věž!$A$6:$P$115,10,FALSE)</f>
        <v>57</v>
      </c>
      <c r="F18" s="12" t="str">
        <f>VLOOKUP(A18,[1]věž!$A$6:$P$115,12,FALSE)</f>
        <v>Václav BLAŽEK</v>
      </c>
      <c r="G18" s="12" t="str">
        <f>VLOOKUP(A18,[1]věž!$A$6:$P$115,13,FALSE)</f>
        <v>Přerov</v>
      </c>
      <c r="H18" s="11">
        <f>VLOOKUP(A18,[1]věž!$A$6:$P$115,14,FALSE)</f>
        <v>16.91</v>
      </c>
      <c r="I18" s="11">
        <f>VLOOKUP(A18,[1]věž!$A$6:$P$115,15,FALSE)</f>
        <v>16.600000000000001</v>
      </c>
      <c r="J18" s="11">
        <f>VLOOKUP(A18,[1]věž!$A$6:$P$115,16,FALSE)</f>
        <v>16.600000000000001</v>
      </c>
    </row>
    <row r="19" spans="1:10" x14ac:dyDescent="0.2">
      <c r="A19" s="10">
        <v>14</v>
      </c>
      <c r="B19" s="12">
        <f>VLOOKUP(A19,[1]věž!$A$6:$P$115,3,FALSE)</f>
        <v>14</v>
      </c>
      <c r="C19" s="12">
        <f>VLOOKUP(A19,[1]věž!$A$6:$P$115,5,FALSE)</f>
        <v>12</v>
      </c>
      <c r="D19" s="12" t="str">
        <f>VLOOKUP(A19,[1]věž!$A$6:$P$115,7,FALSE)</f>
        <v/>
      </c>
      <c r="E19" s="12">
        <f>VLOOKUP(A19,[1]věž!$A$6:$P$115,10,FALSE)</f>
        <v>41</v>
      </c>
      <c r="F19" s="12" t="str">
        <f>VLOOKUP(A19,[1]věž!$A$6:$P$115,12,FALSE)</f>
        <v>Jan GRYGAR</v>
      </c>
      <c r="G19" s="12" t="str">
        <f>VLOOKUP(A19,[1]věž!$A$6:$P$115,13,FALSE)</f>
        <v>Karviná</v>
      </c>
      <c r="H19" s="11">
        <f>VLOOKUP(A19,[1]věž!$A$6:$P$115,14,FALSE)</f>
        <v>16.66</v>
      </c>
      <c r="I19" s="11">
        <f>VLOOKUP(A19,[1]věž!$A$6:$P$115,15,FALSE)</f>
        <v>16.64</v>
      </c>
      <c r="J19" s="11">
        <f>VLOOKUP(A19,[1]věž!$A$6:$P$115,16,FALSE)</f>
        <v>16.64</v>
      </c>
    </row>
    <row r="20" spans="1:10" x14ac:dyDescent="0.2">
      <c r="A20" s="10">
        <v>15</v>
      </c>
      <c r="B20" s="12">
        <f>VLOOKUP(A20,[1]věž!$A$6:$P$115,3,FALSE)</f>
        <v>15</v>
      </c>
      <c r="C20" s="12">
        <f>VLOOKUP(A20,[1]věž!$A$6:$P$115,5,FALSE)</f>
        <v>13</v>
      </c>
      <c r="D20" s="12" t="str">
        <f>VLOOKUP(A20,[1]věž!$A$6:$P$115,7,FALSE)</f>
        <v/>
      </c>
      <c r="E20" s="12">
        <f>VLOOKUP(A20,[1]věž!$A$6:$P$115,10,FALSE)</f>
        <v>46</v>
      </c>
      <c r="F20" s="12" t="str">
        <f>VLOOKUP(A20,[1]věž!$A$6:$P$115,12,FALSE)</f>
        <v>Tomáš DROBISZ</v>
      </c>
      <c r="G20" s="12" t="str">
        <f>VLOOKUP(A20,[1]věž!$A$6:$P$115,13,FALSE)</f>
        <v>Karviná</v>
      </c>
      <c r="H20" s="11">
        <f>VLOOKUP(A20,[1]věž!$A$6:$P$115,14,FALSE)</f>
        <v>17.989999999999998</v>
      </c>
      <c r="I20" s="11">
        <f>VLOOKUP(A20,[1]věž!$A$6:$P$115,15,FALSE)</f>
        <v>16.690000000000001</v>
      </c>
      <c r="J20" s="11">
        <f>VLOOKUP(A20,[1]věž!$A$6:$P$115,16,FALSE)</f>
        <v>16.690000000000001</v>
      </c>
    </row>
    <row r="21" spans="1:10" x14ac:dyDescent="0.2">
      <c r="A21" s="10">
        <v>16</v>
      </c>
      <c r="B21" s="12">
        <f>VLOOKUP(A21,[1]věž!$A$6:$P$115,3,FALSE)</f>
        <v>16</v>
      </c>
      <c r="C21" s="12" t="str">
        <f>VLOOKUP(A21,[1]věž!$A$6:$P$115,5,FALSE)</f>
        <v/>
      </c>
      <c r="D21" s="12">
        <f>VLOOKUP(A21,[1]věž!$A$6:$P$115,7,FALSE)</f>
        <v>3</v>
      </c>
      <c r="E21" s="12">
        <f>VLOOKUP(A21,[1]věž!$A$6:$P$115,10,FALSE)</f>
        <v>59</v>
      </c>
      <c r="F21" s="12" t="str">
        <f>VLOOKUP(A21,[1]věž!$A$6:$P$115,12,FALSE)</f>
        <v>Ladislav PATRMAN</v>
      </c>
      <c r="G21" s="12" t="str">
        <f>VLOOKUP(A21,[1]věž!$A$6:$P$115,13,FALSE)</f>
        <v>Přerov</v>
      </c>
      <c r="H21" s="11">
        <f>VLOOKUP(A21,[1]věž!$A$6:$P$115,14,FALSE)</f>
        <v>17.25</v>
      </c>
      <c r="I21" s="11">
        <f>VLOOKUP(A21,[1]věž!$A$6:$P$115,15,FALSE)</f>
        <v>20.45</v>
      </c>
      <c r="J21" s="11">
        <f>VLOOKUP(A21,[1]věž!$A$6:$P$115,16,FALSE)</f>
        <v>17.25</v>
      </c>
    </row>
    <row r="22" spans="1:10" x14ac:dyDescent="0.2">
      <c r="A22" s="10">
        <v>17</v>
      </c>
      <c r="B22" s="12">
        <f>VLOOKUP(A22,[1]věž!$A$6:$P$115,3,FALSE)</f>
        <v>17</v>
      </c>
      <c r="C22" s="12" t="str">
        <f>VLOOKUP(A22,[1]věž!$A$6:$P$115,5,FALSE)</f>
        <v/>
      </c>
      <c r="D22" s="12">
        <f>VLOOKUP(A22,[1]věž!$A$6:$P$115,7,FALSE)</f>
        <v>4</v>
      </c>
      <c r="E22" s="12">
        <f>VLOOKUP(A22,[1]věž!$A$6:$P$115,10,FALSE)</f>
        <v>55</v>
      </c>
      <c r="F22" s="12" t="str">
        <f>VLOOKUP(A22,[1]věž!$A$6:$P$115,12,FALSE)</f>
        <v>Jan KLIMECKÝ</v>
      </c>
      <c r="G22" s="12" t="str">
        <f>VLOOKUP(A22,[1]věž!$A$6:$P$115,13,FALSE)</f>
        <v>Přerov</v>
      </c>
      <c r="H22" s="11">
        <f>VLOOKUP(A22,[1]věž!$A$6:$P$115,14,FALSE)</f>
        <v>18.96</v>
      </c>
      <c r="I22" s="11">
        <f>VLOOKUP(A22,[1]věž!$A$6:$P$115,15,FALSE)</f>
        <v>17.5</v>
      </c>
      <c r="J22" s="11">
        <f>VLOOKUP(A22,[1]věž!$A$6:$P$115,16,FALSE)</f>
        <v>17.5</v>
      </c>
    </row>
    <row r="23" spans="1:10" x14ac:dyDescent="0.2">
      <c r="A23" s="10">
        <v>18</v>
      </c>
      <c r="B23" s="12">
        <f>VLOOKUP(A23,[1]věž!$A$6:$P$115,3,FALSE)</f>
        <v>18</v>
      </c>
      <c r="C23" s="12" t="str">
        <f>VLOOKUP(A23,[1]věž!$A$6:$P$115,5,FALSE)</f>
        <v/>
      </c>
      <c r="D23" s="12">
        <f>VLOOKUP(A23,[1]věž!$A$6:$P$115,7,FALSE)</f>
        <v>5</v>
      </c>
      <c r="E23" s="12">
        <f>VLOOKUP(A23,[1]věž!$A$6:$P$115,10,FALSE)</f>
        <v>36</v>
      </c>
      <c r="F23" s="12" t="str">
        <f>VLOOKUP(A23,[1]věž!$A$6:$P$115,12,FALSE)</f>
        <v>Jan NESVADBA</v>
      </c>
      <c r="G23" s="12" t="str">
        <f>VLOOKUP(A23,[1]věž!$A$6:$P$115,13,FALSE)</f>
        <v>Olomouc</v>
      </c>
      <c r="H23" s="11">
        <f>VLOOKUP(A23,[1]věž!$A$6:$P$115,14,FALSE)</f>
        <v>17.7</v>
      </c>
      <c r="I23" s="11">
        <f>VLOOKUP(A23,[1]věž!$A$6:$P$115,15,FALSE)</f>
        <v>18.559999999999999</v>
      </c>
      <c r="J23" s="11">
        <f>VLOOKUP(A23,[1]věž!$A$6:$P$115,16,FALSE)</f>
        <v>17.7</v>
      </c>
    </row>
    <row r="24" spans="1:10" x14ac:dyDescent="0.2">
      <c r="A24" s="10">
        <v>19</v>
      </c>
      <c r="B24" s="12">
        <f>VLOOKUP(A24,[1]věž!$A$6:$P$115,3,FALSE)</f>
        <v>19</v>
      </c>
      <c r="C24" s="12" t="str">
        <f>VLOOKUP(A24,[1]věž!$A$6:$P$115,5,FALSE)</f>
        <v/>
      </c>
      <c r="D24" s="12">
        <f>VLOOKUP(A24,[1]věž!$A$6:$P$115,7,FALSE)</f>
        <v>6</v>
      </c>
      <c r="E24" s="12">
        <f>VLOOKUP(A24,[1]věž!$A$6:$P$115,10,FALSE)</f>
        <v>38</v>
      </c>
      <c r="F24" s="12" t="str">
        <f>VLOOKUP(A24,[1]věž!$A$6:$P$115,12,FALSE)</f>
        <v>Dalibor BLAŽEK</v>
      </c>
      <c r="G24" s="12" t="str">
        <f>VLOOKUP(A24,[1]věž!$A$6:$P$115,13,FALSE)</f>
        <v>Olomouc</v>
      </c>
      <c r="H24" s="11">
        <f>VLOOKUP(A24,[1]věž!$A$6:$P$115,14,FALSE)</f>
        <v>18.04</v>
      </c>
      <c r="I24" s="11">
        <f>VLOOKUP(A24,[1]věž!$A$6:$P$115,15,FALSE)</f>
        <v>99.99</v>
      </c>
      <c r="J24" s="11">
        <f>VLOOKUP(A24,[1]věž!$A$6:$P$115,16,FALSE)</f>
        <v>18.04</v>
      </c>
    </row>
    <row r="25" spans="1:10" x14ac:dyDescent="0.2">
      <c r="A25" s="10">
        <v>20</v>
      </c>
      <c r="B25" s="12">
        <f>VLOOKUP(A25,[1]věž!$A$6:$P$115,3,FALSE)</f>
        <v>20</v>
      </c>
      <c r="C25" s="12">
        <f>VLOOKUP(A25,[1]věž!$A$6:$P$115,5,FALSE)</f>
        <v>14</v>
      </c>
      <c r="D25" s="12" t="str">
        <f>VLOOKUP(A25,[1]věž!$A$6:$P$115,7,FALSE)</f>
        <v/>
      </c>
      <c r="E25" s="12">
        <f>VLOOKUP(A25,[1]věž!$A$6:$P$115,10,FALSE)</f>
        <v>3</v>
      </c>
      <c r="F25" s="12" t="str">
        <f>VLOOKUP(A25,[1]věž!$A$6:$P$115,12,FALSE)</f>
        <v>Adam HRBÁČ</v>
      </c>
      <c r="G25" s="12" t="str">
        <f>VLOOKUP(A25,[1]věž!$A$6:$P$115,13,FALSE)</f>
        <v>Ostrava</v>
      </c>
      <c r="H25" s="11">
        <f>VLOOKUP(A25,[1]věž!$A$6:$P$115,14,FALSE)</f>
        <v>18.59</v>
      </c>
      <c r="I25" s="11">
        <f>VLOOKUP(A25,[1]věž!$A$6:$P$115,15,FALSE)</f>
        <v>18.739999999999998</v>
      </c>
      <c r="J25" s="11">
        <f>VLOOKUP(A25,[1]věž!$A$6:$P$115,16,FALSE)</f>
        <v>18.59</v>
      </c>
    </row>
    <row r="26" spans="1:10" x14ac:dyDescent="0.2">
      <c r="A26" s="10">
        <v>21</v>
      </c>
      <c r="B26" s="12">
        <f>VLOOKUP(A26,[1]věž!$A$6:$P$115,3,FALSE)</f>
        <v>21</v>
      </c>
      <c r="C26" s="12" t="str">
        <f>VLOOKUP(A26,[1]věž!$A$6:$P$115,5,FALSE)</f>
        <v/>
      </c>
      <c r="D26" s="12">
        <f>VLOOKUP(A26,[1]věž!$A$6:$P$115,7,FALSE)</f>
        <v>7</v>
      </c>
      <c r="E26" s="12">
        <f>VLOOKUP(A26,[1]věž!$A$6:$P$115,10,FALSE)</f>
        <v>60</v>
      </c>
      <c r="F26" s="12" t="str">
        <f>VLOOKUP(A26,[1]věž!$A$6:$P$115,12,FALSE)</f>
        <v>František HANÁK</v>
      </c>
      <c r="G26" s="12" t="str">
        <f>VLOOKUP(A26,[1]věž!$A$6:$P$115,13,FALSE)</f>
        <v>Přerov</v>
      </c>
      <c r="H26" s="11">
        <f>VLOOKUP(A26,[1]věž!$A$6:$P$115,14,FALSE)</f>
        <v>20.02</v>
      </c>
      <c r="I26" s="11">
        <f>VLOOKUP(A26,[1]věž!$A$6:$P$115,15,FALSE)</f>
        <v>18.670000000000002</v>
      </c>
      <c r="J26" s="11">
        <f>VLOOKUP(A26,[1]věž!$A$6:$P$115,16,FALSE)</f>
        <v>18.670000000000002</v>
      </c>
    </row>
    <row r="27" spans="1:10" x14ac:dyDescent="0.2">
      <c r="A27" s="10">
        <v>22</v>
      </c>
      <c r="B27" s="12">
        <f>VLOOKUP(A27,[1]věž!$A$6:$P$115,3,FALSE)</f>
        <v>22</v>
      </c>
      <c r="C27" s="12">
        <f>VLOOKUP(A27,[1]věž!$A$6:$P$115,5,FALSE)</f>
        <v>15</v>
      </c>
      <c r="D27" s="12" t="str">
        <f>VLOOKUP(A27,[1]věž!$A$6:$P$115,7,FALSE)</f>
        <v/>
      </c>
      <c r="E27" s="12">
        <f>VLOOKUP(A27,[1]věž!$A$6:$P$115,10,FALSE)</f>
        <v>63</v>
      </c>
      <c r="F27" s="12" t="str">
        <f>VLOOKUP(A27,[1]věž!$A$6:$P$115,12,FALSE)</f>
        <v>David SEJKORA</v>
      </c>
      <c r="G27" s="12" t="str">
        <f>VLOOKUP(A27,[1]věž!$A$6:$P$115,13,FALSE)</f>
        <v>Frýdek-Místek</v>
      </c>
      <c r="H27" s="11">
        <f>VLOOKUP(A27,[1]věž!$A$6:$P$115,14,FALSE)</f>
        <v>19.21</v>
      </c>
      <c r="I27" s="11">
        <f>VLOOKUP(A27,[1]věž!$A$6:$P$115,15,FALSE)</f>
        <v>18.739999999999998</v>
      </c>
      <c r="J27" s="11">
        <f>VLOOKUP(A27,[1]věž!$A$6:$P$115,16,FALSE)</f>
        <v>18.739999999999998</v>
      </c>
    </row>
    <row r="28" spans="1:10" x14ac:dyDescent="0.2">
      <c r="A28" s="10">
        <v>23</v>
      </c>
      <c r="B28" s="12">
        <f>VLOOKUP(A28,[1]věž!$A$6:$P$115,3,FALSE)</f>
        <v>23</v>
      </c>
      <c r="C28" s="12">
        <f>VLOOKUP(A28,[1]věž!$A$6:$P$115,5,FALSE)</f>
        <v>16</v>
      </c>
      <c r="D28" s="12" t="str">
        <f>VLOOKUP(A28,[1]věž!$A$6:$P$115,7,FALSE)</f>
        <v/>
      </c>
      <c r="E28" s="12">
        <f>VLOOKUP(A28,[1]věž!$A$6:$P$115,10,FALSE)</f>
        <v>64</v>
      </c>
      <c r="F28" s="12" t="str">
        <f>VLOOKUP(A28,[1]věž!$A$6:$P$115,12,FALSE)</f>
        <v>Martin POLÁŠEK</v>
      </c>
      <c r="G28" s="12" t="str">
        <f>VLOOKUP(A28,[1]věž!$A$6:$P$115,13,FALSE)</f>
        <v>Frýdek-Místek</v>
      </c>
      <c r="H28" s="11">
        <f>VLOOKUP(A28,[1]věž!$A$6:$P$115,14,FALSE)</f>
        <v>20.75</v>
      </c>
      <c r="I28" s="11">
        <f>VLOOKUP(A28,[1]věž!$A$6:$P$115,15,FALSE)</f>
        <v>18.84</v>
      </c>
      <c r="J28" s="11">
        <f>VLOOKUP(A28,[1]věž!$A$6:$P$115,16,FALSE)</f>
        <v>18.84</v>
      </c>
    </row>
    <row r="29" spans="1:10" x14ac:dyDescent="0.2">
      <c r="A29" s="10">
        <v>24</v>
      </c>
      <c r="B29" s="12">
        <f>VLOOKUP(A29,[1]věž!$A$6:$P$115,3,FALSE)</f>
        <v>24</v>
      </c>
      <c r="C29" s="12">
        <f>VLOOKUP(A29,[1]věž!$A$6:$P$115,5,FALSE)</f>
        <v>17</v>
      </c>
      <c r="D29" s="12" t="str">
        <f>VLOOKUP(A29,[1]věž!$A$6:$P$115,7,FALSE)</f>
        <v/>
      </c>
      <c r="E29" s="12">
        <f>VLOOKUP(A29,[1]věž!$A$6:$P$115,10,FALSE)</f>
        <v>50</v>
      </c>
      <c r="F29" s="12" t="str">
        <f>VLOOKUP(A29,[1]věž!$A$6:$P$115,12,FALSE)</f>
        <v>David SIKORA</v>
      </c>
      <c r="G29" s="12" t="str">
        <f>VLOOKUP(A29,[1]věž!$A$6:$P$115,13,FALSE)</f>
        <v>Karviná</v>
      </c>
      <c r="H29" s="11">
        <f>VLOOKUP(A29,[1]věž!$A$6:$P$115,14,FALSE)</f>
        <v>18.91</v>
      </c>
      <c r="I29" s="11">
        <f>VLOOKUP(A29,[1]věž!$A$6:$P$115,15,FALSE)</f>
        <v>19.5</v>
      </c>
      <c r="J29" s="11">
        <f>VLOOKUP(A29,[1]věž!$A$6:$P$115,16,FALSE)</f>
        <v>18.91</v>
      </c>
    </row>
    <row r="30" spans="1:10" x14ac:dyDescent="0.2">
      <c r="A30" s="10">
        <v>25</v>
      </c>
      <c r="B30" s="12">
        <f>VLOOKUP(A30,[1]věž!$A$6:$P$115,3,FALSE)</f>
        <v>25</v>
      </c>
      <c r="C30" s="12" t="str">
        <f>VLOOKUP(A30,[1]věž!$A$6:$P$115,5,FALSE)</f>
        <v/>
      </c>
      <c r="D30" s="12">
        <f>VLOOKUP(A30,[1]věž!$A$6:$P$115,7,FALSE)</f>
        <v>8</v>
      </c>
      <c r="E30" s="12">
        <f>VLOOKUP(A30,[1]věž!$A$6:$P$115,10,FALSE)</f>
        <v>56</v>
      </c>
      <c r="F30" s="12" t="str">
        <f>VLOOKUP(A30,[1]věž!$A$6:$P$115,12,FALSE)</f>
        <v>Josef BUCHTA</v>
      </c>
      <c r="G30" s="12" t="str">
        <f>VLOOKUP(A30,[1]věž!$A$6:$P$115,13,FALSE)</f>
        <v>Přerov</v>
      </c>
      <c r="H30" s="11">
        <f>VLOOKUP(A30,[1]věž!$A$6:$P$115,14,FALSE)</f>
        <v>19.8</v>
      </c>
      <c r="I30" s="11">
        <f>VLOOKUP(A30,[1]věž!$A$6:$P$115,15,FALSE)</f>
        <v>19.3</v>
      </c>
      <c r="J30" s="11">
        <f>VLOOKUP(A30,[1]věž!$A$6:$P$115,16,FALSE)</f>
        <v>19.3</v>
      </c>
    </row>
    <row r="31" spans="1:10" x14ac:dyDescent="0.2">
      <c r="A31" s="10">
        <v>26</v>
      </c>
      <c r="B31" s="12">
        <f>VLOOKUP(A31,[1]věž!$A$6:$P$115,3,FALSE)</f>
        <v>26</v>
      </c>
      <c r="C31" s="12" t="str">
        <f>VLOOKUP(A31,[1]věž!$A$6:$P$115,5,FALSE)</f>
        <v/>
      </c>
      <c r="D31" s="12">
        <f>VLOOKUP(A31,[1]věž!$A$6:$P$115,7,FALSE)</f>
        <v>9</v>
      </c>
      <c r="E31" s="12">
        <f>VLOOKUP(A31,[1]věž!$A$6:$P$115,10,FALSE)</f>
        <v>12</v>
      </c>
      <c r="F31" s="12" t="str">
        <f>VLOOKUP(A31,[1]věž!$A$6:$P$115,12,FALSE)</f>
        <v>Vítězslav RESNER</v>
      </c>
      <c r="G31" s="12" t="str">
        <f>VLOOKUP(A31,[1]věž!$A$6:$P$115,13,FALSE)</f>
        <v>Šumperk</v>
      </c>
      <c r="H31" s="11">
        <f>VLOOKUP(A31,[1]věž!$A$6:$P$115,14,FALSE)</f>
        <v>21.19</v>
      </c>
      <c r="I31" s="11">
        <f>VLOOKUP(A31,[1]věž!$A$6:$P$115,15,FALSE)</f>
        <v>19.760000000000002</v>
      </c>
      <c r="J31" s="11">
        <f>VLOOKUP(A31,[1]věž!$A$6:$P$115,16,FALSE)</f>
        <v>19.760000000000002</v>
      </c>
    </row>
    <row r="32" spans="1:10" x14ac:dyDescent="0.2">
      <c r="A32" s="10">
        <v>27</v>
      </c>
      <c r="B32" s="12">
        <f>VLOOKUP(A32,[1]věž!$A$6:$P$115,3,FALSE)</f>
        <v>27</v>
      </c>
      <c r="C32" s="12" t="str">
        <f>VLOOKUP(A32,[1]věž!$A$6:$P$115,5,FALSE)</f>
        <v/>
      </c>
      <c r="D32" s="12">
        <f>VLOOKUP(A32,[1]věž!$A$6:$P$115,7,FALSE)</f>
        <v>10</v>
      </c>
      <c r="E32" s="12">
        <f>VLOOKUP(A32,[1]věž!$A$6:$P$115,10,FALSE)</f>
        <v>58</v>
      </c>
      <c r="F32" s="12" t="str">
        <f>VLOOKUP(A32,[1]věž!$A$6:$P$115,12,FALSE)</f>
        <v>Petr MIRVALD</v>
      </c>
      <c r="G32" s="12" t="str">
        <f>VLOOKUP(A32,[1]věž!$A$6:$P$115,13,FALSE)</f>
        <v>Přerov</v>
      </c>
      <c r="H32" s="11">
        <f>VLOOKUP(A32,[1]věž!$A$6:$P$115,14,FALSE)</f>
        <v>21.28</v>
      </c>
      <c r="I32" s="11">
        <f>VLOOKUP(A32,[1]věž!$A$6:$P$115,15,FALSE)</f>
        <v>19.82</v>
      </c>
      <c r="J32" s="11">
        <f>VLOOKUP(A32,[1]věž!$A$6:$P$115,16,FALSE)</f>
        <v>19.82</v>
      </c>
    </row>
    <row r="33" spans="1:10" x14ac:dyDescent="0.2">
      <c r="A33" s="10">
        <v>28</v>
      </c>
      <c r="B33" s="12">
        <f>VLOOKUP(A33,[1]věž!$A$6:$P$115,3,FALSE)</f>
        <v>28</v>
      </c>
      <c r="C33" s="12">
        <f>VLOOKUP(A33,[1]věž!$A$6:$P$115,5,FALSE)</f>
        <v>18</v>
      </c>
      <c r="D33" s="12" t="str">
        <f>VLOOKUP(A33,[1]věž!$A$6:$P$115,7,FALSE)</f>
        <v/>
      </c>
      <c r="E33" s="12">
        <f>VLOOKUP(A33,[1]věž!$A$6:$P$115,10,FALSE)</f>
        <v>103</v>
      </c>
      <c r="F33" s="12" t="str">
        <f>VLOOKUP(A33,[1]věž!$A$6:$P$115,12,FALSE)</f>
        <v>Josef DORČÁK</v>
      </c>
      <c r="G33" s="12" t="str">
        <f>VLOOKUP(A33,[1]věž!$A$6:$P$115,13,FALSE)</f>
        <v>Nový Jičín</v>
      </c>
      <c r="H33" s="11">
        <f>VLOOKUP(A33,[1]věž!$A$6:$P$115,14,FALSE)</f>
        <v>20.13</v>
      </c>
      <c r="I33" s="11">
        <f>VLOOKUP(A33,[1]věž!$A$6:$P$115,15,FALSE)</f>
        <v>20.92</v>
      </c>
      <c r="J33" s="11">
        <f>VLOOKUP(A33,[1]věž!$A$6:$P$115,16,FALSE)</f>
        <v>20.13</v>
      </c>
    </row>
    <row r="34" spans="1:10" x14ac:dyDescent="0.2">
      <c r="A34" s="10">
        <v>29</v>
      </c>
      <c r="B34" s="12">
        <f>VLOOKUP(A34,[1]věž!$A$6:$P$115,3,FALSE)</f>
        <v>29</v>
      </c>
      <c r="C34" s="12">
        <f>VLOOKUP(A34,[1]věž!$A$6:$P$115,5,FALSE)</f>
        <v>19</v>
      </c>
      <c r="D34" s="12" t="str">
        <f>VLOOKUP(A34,[1]věž!$A$6:$P$115,7,FALSE)</f>
        <v/>
      </c>
      <c r="E34" s="12">
        <f>VLOOKUP(A34,[1]věž!$A$6:$P$115,10,FALSE)</f>
        <v>81</v>
      </c>
      <c r="F34" s="12" t="str">
        <f>VLOOKUP(A34,[1]věž!$A$6:$P$115,12,FALSE)</f>
        <v>Petr BOXAN</v>
      </c>
      <c r="G34" s="12" t="str">
        <f>VLOOKUP(A34,[1]věž!$A$6:$P$115,13,FALSE)</f>
        <v>Bruntál</v>
      </c>
      <c r="H34" s="11">
        <f>VLOOKUP(A34,[1]věž!$A$6:$P$115,14,FALSE)</f>
        <v>20.77</v>
      </c>
      <c r="I34" s="11">
        <f>VLOOKUP(A34,[1]věž!$A$6:$P$115,15,FALSE)</f>
        <v>20.14</v>
      </c>
      <c r="J34" s="11">
        <f>VLOOKUP(A34,[1]věž!$A$6:$P$115,16,FALSE)</f>
        <v>20.14</v>
      </c>
    </row>
    <row r="35" spans="1:10" x14ac:dyDescent="0.2">
      <c r="A35" s="10">
        <v>30</v>
      </c>
      <c r="B35" s="12">
        <f>VLOOKUP(A35,[1]věž!$A$6:$P$115,3,FALSE)</f>
        <v>30</v>
      </c>
      <c r="C35" s="12" t="str">
        <f>VLOOKUP(A35,[1]věž!$A$6:$P$115,5,FALSE)</f>
        <v/>
      </c>
      <c r="D35" s="12">
        <f>VLOOKUP(A35,[1]věž!$A$6:$P$115,7,FALSE)</f>
        <v>11</v>
      </c>
      <c r="E35" s="12">
        <f>VLOOKUP(A35,[1]věž!$A$6:$P$115,10,FALSE)</f>
        <v>54</v>
      </c>
      <c r="F35" s="12" t="str">
        <f>VLOOKUP(A35,[1]věž!$A$6:$P$115,12,FALSE)</f>
        <v>Pavel BERNHAUER</v>
      </c>
      <c r="G35" s="12" t="str">
        <f>VLOOKUP(A35,[1]věž!$A$6:$P$115,13,FALSE)</f>
        <v>Přerov</v>
      </c>
      <c r="H35" s="11">
        <f>VLOOKUP(A35,[1]věž!$A$6:$P$115,14,FALSE)</f>
        <v>20.32</v>
      </c>
      <c r="I35" s="11">
        <f>VLOOKUP(A35,[1]věž!$A$6:$P$115,15,FALSE)</f>
        <v>22.23</v>
      </c>
      <c r="J35" s="11">
        <f>VLOOKUP(A35,[1]věž!$A$6:$P$115,16,FALSE)</f>
        <v>20.32</v>
      </c>
    </row>
    <row r="36" spans="1:10" x14ac:dyDescent="0.2">
      <c r="A36" s="10">
        <v>31</v>
      </c>
      <c r="B36" s="12">
        <f>VLOOKUP(A36,[1]věž!$A$6:$P$115,3,FALSE)</f>
        <v>31</v>
      </c>
      <c r="C36" s="12" t="str">
        <f>VLOOKUP(A36,[1]věž!$A$6:$P$115,5,FALSE)</f>
        <v/>
      </c>
      <c r="D36" s="12">
        <f>VLOOKUP(A36,[1]věž!$A$6:$P$115,7,FALSE)</f>
        <v>12</v>
      </c>
      <c r="E36" s="12">
        <f>VLOOKUP(A36,[1]věž!$A$6:$P$115,10,FALSE)</f>
        <v>11</v>
      </c>
      <c r="F36" s="12" t="str">
        <f>VLOOKUP(A36,[1]věž!$A$6:$P$115,12,FALSE)</f>
        <v>Jiří TOMÁŠEK</v>
      </c>
      <c r="G36" s="12" t="str">
        <f>VLOOKUP(A36,[1]věž!$A$6:$P$115,13,FALSE)</f>
        <v>Šumperk</v>
      </c>
      <c r="H36" s="11">
        <f>VLOOKUP(A36,[1]věž!$A$6:$P$115,14,FALSE)</f>
        <v>21.05</v>
      </c>
      <c r="I36" s="11">
        <f>VLOOKUP(A36,[1]věž!$A$6:$P$115,15,FALSE)</f>
        <v>23.09</v>
      </c>
      <c r="J36" s="11">
        <f>VLOOKUP(A36,[1]věž!$A$6:$P$115,16,FALSE)</f>
        <v>21.05</v>
      </c>
    </row>
    <row r="37" spans="1:10" x14ac:dyDescent="0.2">
      <c r="A37" s="10">
        <v>32</v>
      </c>
      <c r="B37" s="12">
        <f>VLOOKUP(A37,[1]věž!$A$6:$P$115,3,FALSE)</f>
        <v>32</v>
      </c>
      <c r="C37" s="12">
        <f>VLOOKUP(A37,[1]věž!$A$6:$P$115,5,FALSE)</f>
        <v>20</v>
      </c>
      <c r="D37" s="12" t="str">
        <f>VLOOKUP(A37,[1]věž!$A$6:$P$115,7,FALSE)</f>
        <v/>
      </c>
      <c r="E37" s="12">
        <f>VLOOKUP(A37,[1]věž!$A$6:$P$115,10,FALSE)</f>
        <v>90</v>
      </c>
      <c r="F37" s="12" t="str">
        <f>VLOOKUP(A37,[1]věž!$A$6:$P$115,12,FALSE)</f>
        <v>Tomáš BOXAN</v>
      </c>
      <c r="G37" s="12" t="str">
        <f>VLOOKUP(A37,[1]věž!$A$6:$P$115,13,FALSE)</f>
        <v>Bruntál</v>
      </c>
      <c r="H37" s="11">
        <f>VLOOKUP(A37,[1]věž!$A$6:$P$115,14,FALSE)</f>
        <v>21.2</v>
      </c>
      <c r="I37" s="11">
        <f>VLOOKUP(A37,[1]věž!$A$6:$P$115,15,FALSE)</f>
        <v>50.68</v>
      </c>
      <c r="J37" s="11">
        <f>VLOOKUP(A37,[1]věž!$A$6:$P$115,16,FALSE)</f>
        <v>21.2</v>
      </c>
    </row>
    <row r="38" spans="1:10" x14ac:dyDescent="0.2">
      <c r="A38" s="10">
        <v>33</v>
      </c>
      <c r="B38" s="12">
        <f>VLOOKUP(A38,[1]věž!$A$6:$P$115,3,FALSE)</f>
        <v>33</v>
      </c>
      <c r="C38" s="12" t="str">
        <f>VLOOKUP(A38,[1]věž!$A$6:$P$115,5,FALSE)</f>
        <v/>
      </c>
      <c r="D38" s="12">
        <f>VLOOKUP(A38,[1]věž!$A$6:$P$115,7,FALSE)</f>
        <v>13</v>
      </c>
      <c r="E38" s="12">
        <f>VLOOKUP(A38,[1]věž!$A$6:$P$115,10,FALSE)</f>
        <v>31</v>
      </c>
      <c r="F38" s="12" t="str">
        <f>VLOOKUP(A38,[1]věž!$A$6:$P$115,12,FALSE)</f>
        <v>Miroslav PAZDERA</v>
      </c>
      <c r="G38" s="12" t="str">
        <f>VLOOKUP(A38,[1]věž!$A$6:$P$115,13,FALSE)</f>
        <v>Olomouc</v>
      </c>
      <c r="H38" s="11">
        <f>VLOOKUP(A38,[1]věž!$A$6:$P$115,14,FALSE)</f>
        <v>25.16</v>
      </c>
      <c r="I38" s="11">
        <f>VLOOKUP(A38,[1]věž!$A$6:$P$115,15,FALSE)</f>
        <v>21.23</v>
      </c>
      <c r="J38" s="11">
        <f>VLOOKUP(A38,[1]věž!$A$6:$P$115,16,FALSE)</f>
        <v>21.23</v>
      </c>
    </row>
    <row r="39" spans="1:10" x14ac:dyDescent="0.2">
      <c r="A39" s="10">
        <v>34</v>
      </c>
      <c r="B39" s="12">
        <f>VLOOKUP(A39,[1]věž!$A$6:$P$115,3,FALSE)</f>
        <v>34</v>
      </c>
      <c r="C39" s="12" t="str">
        <f>VLOOKUP(A39,[1]věž!$A$6:$P$115,5,FALSE)</f>
        <v/>
      </c>
      <c r="D39" s="12">
        <f>VLOOKUP(A39,[1]věž!$A$6:$P$115,7,FALSE)</f>
        <v>14</v>
      </c>
      <c r="E39" s="12">
        <f>VLOOKUP(A39,[1]věž!$A$6:$P$115,10,FALSE)</f>
        <v>33</v>
      </c>
      <c r="F39" s="12" t="str">
        <f>VLOOKUP(A39,[1]věž!$A$6:$P$115,12,FALSE)</f>
        <v>Jaroslav NAVRÁTIL</v>
      </c>
      <c r="G39" s="12" t="str">
        <f>VLOOKUP(A39,[1]věž!$A$6:$P$115,13,FALSE)</f>
        <v>Olomouc</v>
      </c>
      <c r="H39" s="11">
        <f>VLOOKUP(A39,[1]věž!$A$6:$P$115,14,FALSE)</f>
        <v>28.64</v>
      </c>
      <c r="I39" s="11">
        <f>VLOOKUP(A39,[1]věž!$A$6:$P$115,15,FALSE)</f>
        <v>21.39</v>
      </c>
      <c r="J39" s="11">
        <f>VLOOKUP(A39,[1]věž!$A$6:$P$115,16,FALSE)</f>
        <v>21.39</v>
      </c>
    </row>
    <row r="40" spans="1:10" x14ac:dyDescent="0.2">
      <c r="A40" s="10">
        <v>35</v>
      </c>
      <c r="B40" s="12">
        <f>VLOOKUP(A40,[1]věž!$A$6:$P$115,3,FALSE)</f>
        <v>35</v>
      </c>
      <c r="C40" s="12" t="str">
        <f>VLOOKUP(A40,[1]věž!$A$6:$P$115,5,FALSE)</f>
        <v/>
      </c>
      <c r="D40" s="12">
        <f>VLOOKUP(A40,[1]věž!$A$6:$P$115,7,FALSE)</f>
        <v>15</v>
      </c>
      <c r="E40" s="12">
        <f>VLOOKUP(A40,[1]věž!$A$6:$P$115,10,FALSE)</f>
        <v>37</v>
      </c>
      <c r="F40" s="12" t="str">
        <f>VLOOKUP(A40,[1]věž!$A$6:$P$115,12,FALSE)</f>
        <v>Petr NAVRÁTIL</v>
      </c>
      <c r="G40" s="12" t="str">
        <f>VLOOKUP(A40,[1]věž!$A$6:$P$115,13,FALSE)</f>
        <v>Olomouc</v>
      </c>
      <c r="H40" s="11">
        <f>VLOOKUP(A40,[1]věž!$A$6:$P$115,14,FALSE)</f>
        <v>21.45</v>
      </c>
      <c r="I40" s="11">
        <f>VLOOKUP(A40,[1]věž!$A$6:$P$115,15,FALSE)</f>
        <v>99.99</v>
      </c>
      <c r="J40" s="11">
        <f>VLOOKUP(A40,[1]věž!$A$6:$P$115,16,FALSE)</f>
        <v>21.45</v>
      </c>
    </row>
    <row r="41" spans="1:10" x14ac:dyDescent="0.2">
      <c r="A41" s="10">
        <v>36</v>
      </c>
      <c r="B41" s="12">
        <f>VLOOKUP(A41,[1]věž!$A$6:$P$115,3,FALSE)</f>
        <v>36</v>
      </c>
      <c r="C41" s="12">
        <f>VLOOKUP(A41,[1]věž!$A$6:$P$115,5,FALSE)</f>
        <v>21</v>
      </c>
      <c r="D41" s="12" t="str">
        <f>VLOOKUP(A41,[1]věž!$A$6:$P$115,7,FALSE)</f>
        <v/>
      </c>
      <c r="E41" s="12">
        <f>VLOOKUP(A41,[1]věž!$A$6:$P$115,10,FALSE)</f>
        <v>65</v>
      </c>
      <c r="F41" s="12" t="str">
        <f>VLOOKUP(A41,[1]věž!$A$6:$P$115,12,FALSE)</f>
        <v>Marek FUCIMAN</v>
      </c>
      <c r="G41" s="12" t="str">
        <f>VLOOKUP(A41,[1]věž!$A$6:$P$115,13,FALSE)</f>
        <v>Frýdek-Místek</v>
      </c>
      <c r="H41" s="11">
        <f>VLOOKUP(A41,[1]věž!$A$6:$P$115,14,FALSE)</f>
        <v>32.21</v>
      </c>
      <c r="I41" s="11">
        <f>VLOOKUP(A41,[1]věž!$A$6:$P$115,15,FALSE)</f>
        <v>21.84</v>
      </c>
      <c r="J41" s="11">
        <f>VLOOKUP(A41,[1]věž!$A$6:$P$115,16,FALSE)</f>
        <v>21.84</v>
      </c>
    </row>
    <row r="42" spans="1:10" x14ac:dyDescent="0.2">
      <c r="A42" s="10">
        <v>37</v>
      </c>
      <c r="B42" s="12">
        <f>VLOOKUP(A42,[1]věž!$A$6:$P$115,3,FALSE)</f>
        <v>37</v>
      </c>
      <c r="C42" s="12" t="str">
        <f>VLOOKUP(A42,[1]věž!$A$6:$P$115,5,FALSE)</f>
        <v/>
      </c>
      <c r="D42" s="12">
        <f>VLOOKUP(A42,[1]věž!$A$6:$P$115,7,FALSE)</f>
        <v>16</v>
      </c>
      <c r="E42" s="12">
        <f>VLOOKUP(A42,[1]věž!$A$6:$P$115,10,FALSE)</f>
        <v>74</v>
      </c>
      <c r="F42" s="12" t="str">
        <f>VLOOKUP(A42,[1]věž!$A$6:$P$115,12,FALSE)</f>
        <v>Jakub NEDOMA</v>
      </c>
      <c r="G42" s="12" t="str">
        <f>VLOOKUP(A42,[1]věž!$A$6:$P$115,13,FALSE)</f>
        <v>Prostějov</v>
      </c>
      <c r="H42" s="11">
        <f>VLOOKUP(A42,[1]věž!$A$6:$P$115,14,FALSE)</f>
        <v>22.11</v>
      </c>
      <c r="I42" s="11">
        <f>VLOOKUP(A42,[1]věž!$A$6:$P$115,15,FALSE)</f>
        <v>99.99</v>
      </c>
      <c r="J42" s="11">
        <f>VLOOKUP(A42,[1]věž!$A$6:$P$115,16,FALSE)</f>
        <v>22.11</v>
      </c>
    </row>
    <row r="43" spans="1:10" x14ac:dyDescent="0.2">
      <c r="A43" s="10">
        <v>38</v>
      </c>
      <c r="B43" s="12">
        <f>VLOOKUP(A43,[1]věž!$A$6:$P$115,3,FALSE)</f>
        <v>38</v>
      </c>
      <c r="C43" s="12" t="str">
        <f>VLOOKUP(A43,[1]věž!$A$6:$P$115,5,FALSE)</f>
        <v/>
      </c>
      <c r="D43" s="12">
        <f>VLOOKUP(A43,[1]věž!$A$6:$P$115,7,FALSE)</f>
        <v>17</v>
      </c>
      <c r="E43" s="12">
        <f>VLOOKUP(A43,[1]věž!$A$6:$P$115,10,FALSE)</f>
        <v>32</v>
      </c>
      <c r="F43" s="12" t="str">
        <f>VLOOKUP(A43,[1]věž!$A$6:$P$115,12,FALSE)</f>
        <v>Tomáš KŘÍŽEK</v>
      </c>
      <c r="G43" s="12" t="str">
        <f>VLOOKUP(A43,[1]věž!$A$6:$P$115,13,FALSE)</f>
        <v>Olomouc</v>
      </c>
      <c r="H43" s="11">
        <f>VLOOKUP(A43,[1]věž!$A$6:$P$115,14,FALSE)</f>
        <v>22.27</v>
      </c>
      <c r="I43" s="11">
        <f>VLOOKUP(A43,[1]věž!$A$6:$P$115,15,FALSE)</f>
        <v>22.59</v>
      </c>
      <c r="J43" s="11">
        <f>VLOOKUP(A43,[1]věž!$A$6:$P$115,16,FALSE)</f>
        <v>22.27</v>
      </c>
    </row>
    <row r="44" spans="1:10" x14ac:dyDescent="0.2">
      <c r="A44" s="10">
        <v>39</v>
      </c>
      <c r="B44" s="12">
        <f>VLOOKUP(A44,[1]věž!$A$6:$P$115,3,FALSE)</f>
        <v>39</v>
      </c>
      <c r="C44" s="12">
        <f>VLOOKUP(A44,[1]věž!$A$6:$P$115,5,FALSE)</f>
        <v>22</v>
      </c>
      <c r="D44" s="12" t="str">
        <f>VLOOKUP(A44,[1]věž!$A$6:$P$115,7,FALSE)</f>
        <v/>
      </c>
      <c r="E44" s="12">
        <f>VLOOKUP(A44,[1]věž!$A$6:$P$115,10,FALSE)</f>
        <v>21</v>
      </c>
      <c r="F44" s="12" t="str">
        <f>VLOOKUP(A44,[1]věž!$A$6:$P$115,12,FALSE)</f>
        <v>Přemysl PTÁŠNÍK</v>
      </c>
      <c r="G44" s="12" t="str">
        <f>VLOOKUP(A44,[1]věž!$A$6:$P$115,13,FALSE)</f>
        <v>Opava</v>
      </c>
      <c r="H44" s="11">
        <f>VLOOKUP(A44,[1]věž!$A$6:$P$115,14,FALSE)</f>
        <v>22.6</v>
      </c>
      <c r="I44" s="11">
        <f>VLOOKUP(A44,[1]věž!$A$6:$P$115,15,FALSE)</f>
        <v>99.99</v>
      </c>
      <c r="J44" s="11">
        <f>VLOOKUP(A44,[1]věž!$A$6:$P$115,16,FALSE)</f>
        <v>22.6</v>
      </c>
    </row>
    <row r="45" spans="1:10" x14ac:dyDescent="0.2">
      <c r="A45" s="10">
        <v>40</v>
      </c>
      <c r="B45" s="12">
        <f>VLOOKUP(A45,[1]věž!$A$6:$P$115,3,FALSE)</f>
        <v>40</v>
      </c>
      <c r="C45" s="12">
        <f>VLOOKUP(A45,[1]věž!$A$6:$P$115,5,FALSE)</f>
        <v>23</v>
      </c>
      <c r="D45" s="12" t="str">
        <f>VLOOKUP(A45,[1]věž!$A$6:$P$115,7,FALSE)</f>
        <v/>
      </c>
      <c r="E45" s="12">
        <f>VLOOKUP(A45,[1]věž!$A$6:$P$115,10,FALSE)</f>
        <v>66</v>
      </c>
      <c r="F45" s="12" t="str">
        <f>VLOOKUP(A45,[1]věž!$A$6:$P$115,12,FALSE)</f>
        <v>Patrik KAROL</v>
      </c>
      <c r="G45" s="12" t="str">
        <f>VLOOKUP(A45,[1]věž!$A$6:$P$115,13,FALSE)</f>
        <v>Frýdek-Místek</v>
      </c>
      <c r="H45" s="11">
        <f>VLOOKUP(A45,[1]věž!$A$6:$P$115,14,FALSE)</f>
        <v>25.85</v>
      </c>
      <c r="I45" s="11">
        <f>VLOOKUP(A45,[1]věž!$A$6:$P$115,15,FALSE)</f>
        <v>22.69</v>
      </c>
      <c r="J45" s="11">
        <f>VLOOKUP(A45,[1]věž!$A$6:$P$115,16,FALSE)</f>
        <v>22.69</v>
      </c>
    </row>
    <row r="46" spans="1:10" x14ac:dyDescent="0.2">
      <c r="A46" s="10">
        <v>41</v>
      </c>
      <c r="B46" s="12">
        <f>VLOOKUP(A46,[1]věž!$A$6:$P$115,3,FALSE)</f>
        <v>41</v>
      </c>
      <c r="C46" s="12" t="str">
        <f>VLOOKUP(A46,[1]věž!$A$6:$P$115,5,FALSE)</f>
        <v/>
      </c>
      <c r="D46" s="12">
        <f>VLOOKUP(A46,[1]věž!$A$6:$P$115,7,FALSE)</f>
        <v>18</v>
      </c>
      <c r="E46" s="12">
        <f>VLOOKUP(A46,[1]věž!$A$6:$P$115,10,FALSE)</f>
        <v>13</v>
      </c>
      <c r="F46" s="12" t="str">
        <f>VLOOKUP(A46,[1]věž!$A$6:$P$115,12,FALSE)</f>
        <v>Petr MATĚJÍČEK</v>
      </c>
      <c r="G46" s="12" t="str">
        <f>VLOOKUP(A46,[1]věž!$A$6:$P$115,13,FALSE)</f>
        <v>Šumperk</v>
      </c>
      <c r="H46" s="11">
        <f>VLOOKUP(A46,[1]věž!$A$6:$P$115,14,FALSE)</f>
        <v>23.59</v>
      </c>
      <c r="I46" s="11">
        <f>VLOOKUP(A46,[1]věž!$A$6:$P$115,15,FALSE)</f>
        <v>24.57</v>
      </c>
      <c r="J46" s="11">
        <f>VLOOKUP(A46,[1]věž!$A$6:$P$115,16,FALSE)</f>
        <v>23.59</v>
      </c>
    </row>
    <row r="47" spans="1:10" x14ac:dyDescent="0.2">
      <c r="A47" s="10">
        <v>42</v>
      </c>
      <c r="B47" s="12">
        <f>VLOOKUP(A47,[1]věž!$A$6:$P$115,3,FALSE)</f>
        <v>42</v>
      </c>
      <c r="C47" s="12">
        <f>VLOOKUP(A47,[1]věž!$A$6:$P$115,5,FALSE)</f>
        <v>24</v>
      </c>
      <c r="D47" s="12" t="str">
        <f>VLOOKUP(A47,[1]věž!$A$6:$P$115,7,FALSE)</f>
        <v/>
      </c>
      <c r="E47" s="12">
        <f>VLOOKUP(A47,[1]věž!$A$6:$P$115,10,FALSE)</f>
        <v>110</v>
      </c>
      <c r="F47" s="12" t="str">
        <f>VLOOKUP(A47,[1]věž!$A$6:$P$115,12,FALSE)</f>
        <v>Petr BINAR</v>
      </c>
      <c r="G47" s="12" t="str">
        <f>VLOOKUP(A47,[1]věž!$A$6:$P$115,13,FALSE)</f>
        <v>Nový Jičín</v>
      </c>
      <c r="H47" s="11">
        <f>VLOOKUP(A47,[1]věž!$A$6:$P$115,14,FALSE)</f>
        <v>23.92</v>
      </c>
      <c r="I47" s="11">
        <f>VLOOKUP(A47,[1]věž!$A$6:$P$115,15,FALSE)</f>
        <v>99.99</v>
      </c>
      <c r="J47" s="11">
        <f>VLOOKUP(A47,[1]věž!$A$6:$P$115,16,FALSE)</f>
        <v>23.92</v>
      </c>
    </row>
    <row r="48" spans="1:10" x14ac:dyDescent="0.2">
      <c r="A48" s="10">
        <v>43</v>
      </c>
      <c r="B48" s="12">
        <f>VLOOKUP(A48,[1]věž!$A$6:$P$115,3,FALSE)</f>
        <v>43</v>
      </c>
      <c r="C48" s="12">
        <f>VLOOKUP(A48,[1]věž!$A$6:$P$115,5,FALSE)</f>
        <v>25</v>
      </c>
      <c r="D48" s="12" t="str">
        <f>VLOOKUP(A48,[1]věž!$A$6:$P$115,7,FALSE)</f>
        <v/>
      </c>
      <c r="E48" s="12">
        <f>VLOOKUP(A48,[1]věž!$A$6:$P$115,10,FALSE)</f>
        <v>28</v>
      </c>
      <c r="F48" s="12" t="str">
        <f>VLOOKUP(A48,[1]věž!$A$6:$P$115,12,FALSE)</f>
        <v>Tomáš STOKLASA</v>
      </c>
      <c r="G48" s="12" t="str">
        <f>VLOOKUP(A48,[1]věž!$A$6:$P$115,13,FALSE)</f>
        <v>Opava</v>
      </c>
      <c r="H48" s="11">
        <f>VLOOKUP(A48,[1]věž!$A$6:$P$115,14,FALSE)</f>
        <v>99.99</v>
      </c>
      <c r="I48" s="11">
        <f>VLOOKUP(A48,[1]věž!$A$6:$P$115,15,FALSE)</f>
        <v>23.99</v>
      </c>
      <c r="J48" s="11">
        <f>VLOOKUP(A48,[1]věž!$A$6:$P$115,16,FALSE)</f>
        <v>23.99</v>
      </c>
    </row>
    <row r="49" spans="1:10" x14ac:dyDescent="0.2">
      <c r="A49" s="10">
        <v>44</v>
      </c>
      <c r="B49" s="12">
        <f>VLOOKUP(A49,[1]věž!$A$6:$P$115,3,FALSE)</f>
        <v>44</v>
      </c>
      <c r="C49" s="12">
        <f>VLOOKUP(A49,[1]věž!$A$6:$P$115,5,FALSE)</f>
        <v>26</v>
      </c>
      <c r="D49" s="12" t="str">
        <f>VLOOKUP(A49,[1]věž!$A$6:$P$115,7,FALSE)</f>
        <v/>
      </c>
      <c r="E49" s="12">
        <f>VLOOKUP(A49,[1]věž!$A$6:$P$115,10,FALSE)</f>
        <v>27</v>
      </c>
      <c r="F49" s="12" t="str">
        <f>VLOOKUP(A49,[1]věž!$A$6:$P$115,12,FALSE)</f>
        <v>Tomáš DIETRICH</v>
      </c>
      <c r="G49" s="12" t="str">
        <f>VLOOKUP(A49,[1]věž!$A$6:$P$115,13,FALSE)</f>
        <v>Opava</v>
      </c>
      <c r="H49" s="11">
        <f>VLOOKUP(A49,[1]věž!$A$6:$P$115,14,FALSE)</f>
        <v>29.43</v>
      </c>
      <c r="I49" s="11">
        <f>VLOOKUP(A49,[1]věž!$A$6:$P$115,15,FALSE)</f>
        <v>24.09</v>
      </c>
      <c r="J49" s="11">
        <f>VLOOKUP(A49,[1]věž!$A$6:$P$115,16,FALSE)</f>
        <v>24.09</v>
      </c>
    </row>
    <row r="50" spans="1:10" x14ac:dyDescent="0.2">
      <c r="A50" s="10">
        <v>45</v>
      </c>
      <c r="B50" s="12">
        <f>VLOOKUP(A50,[1]věž!$A$6:$P$115,3,FALSE)</f>
        <v>45</v>
      </c>
      <c r="C50" s="12">
        <f>VLOOKUP(A50,[1]věž!$A$6:$P$115,5,FALSE)</f>
        <v>27</v>
      </c>
      <c r="D50" s="12" t="str">
        <f>VLOOKUP(A50,[1]věž!$A$6:$P$115,7,FALSE)</f>
        <v/>
      </c>
      <c r="E50" s="12">
        <f>VLOOKUP(A50,[1]věž!$A$6:$P$115,10,FALSE)</f>
        <v>29</v>
      </c>
      <c r="F50" s="12" t="str">
        <f>VLOOKUP(A50,[1]věž!$A$6:$P$115,12,FALSE)</f>
        <v>Lukáš GLABASNIA</v>
      </c>
      <c r="G50" s="12" t="str">
        <f>VLOOKUP(A50,[1]věž!$A$6:$P$115,13,FALSE)</f>
        <v>Opava</v>
      </c>
      <c r="H50" s="11">
        <f>VLOOKUP(A50,[1]věž!$A$6:$P$115,14,FALSE)</f>
        <v>25.85</v>
      </c>
      <c r="I50" s="11">
        <f>VLOOKUP(A50,[1]věž!$A$6:$P$115,15,FALSE)</f>
        <v>24.16</v>
      </c>
      <c r="J50" s="11">
        <f>VLOOKUP(A50,[1]věž!$A$6:$P$115,16,FALSE)</f>
        <v>24.16</v>
      </c>
    </row>
    <row r="51" spans="1:10" x14ac:dyDescent="0.2">
      <c r="A51" s="10">
        <v>46</v>
      </c>
      <c r="B51" s="12">
        <f>VLOOKUP(A51,[1]věž!$A$6:$P$115,3,FALSE)</f>
        <v>46</v>
      </c>
      <c r="C51" s="12">
        <f>VLOOKUP(A51,[1]věž!$A$6:$P$115,5,FALSE)</f>
        <v>28</v>
      </c>
      <c r="D51" s="12" t="str">
        <f>VLOOKUP(A51,[1]věž!$A$6:$P$115,7,FALSE)</f>
        <v/>
      </c>
      <c r="E51" s="12">
        <f>VLOOKUP(A51,[1]věž!$A$6:$P$115,10,FALSE)</f>
        <v>62</v>
      </c>
      <c r="F51" s="12" t="str">
        <f>VLOOKUP(A51,[1]věž!$A$6:$P$115,12,FALSE)</f>
        <v>Petr URBIŠ</v>
      </c>
      <c r="G51" s="12" t="str">
        <f>VLOOKUP(A51,[1]věž!$A$6:$P$115,13,FALSE)</f>
        <v>Frýdek-Místek</v>
      </c>
      <c r="H51" s="11">
        <f>VLOOKUP(A51,[1]věž!$A$6:$P$115,14,FALSE)</f>
        <v>28.97</v>
      </c>
      <c r="I51" s="11">
        <f>VLOOKUP(A51,[1]věž!$A$6:$P$115,15,FALSE)</f>
        <v>24.43</v>
      </c>
      <c r="J51" s="11">
        <f>VLOOKUP(A51,[1]věž!$A$6:$P$115,16,FALSE)</f>
        <v>24.43</v>
      </c>
    </row>
    <row r="52" spans="1:10" x14ac:dyDescent="0.2">
      <c r="A52" s="10">
        <v>47</v>
      </c>
      <c r="B52" s="12">
        <f>VLOOKUP(A52,[1]věž!$A$6:$P$115,3,FALSE)</f>
        <v>47</v>
      </c>
      <c r="C52" s="12" t="str">
        <f>VLOOKUP(A52,[1]věž!$A$6:$P$115,5,FALSE)</f>
        <v/>
      </c>
      <c r="D52" s="12">
        <f>VLOOKUP(A52,[1]věž!$A$6:$P$115,7,FALSE)</f>
        <v>19</v>
      </c>
      <c r="E52" s="12">
        <f>VLOOKUP(A52,[1]věž!$A$6:$P$115,10,FALSE)</f>
        <v>76</v>
      </c>
      <c r="F52" s="12" t="str">
        <f>VLOOKUP(A52,[1]věž!$A$6:$P$115,12,FALSE)</f>
        <v>Tomáš KOUTNÝ</v>
      </c>
      <c r="G52" s="12" t="str">
        <f>VLOOKUP(A52,[1]věž!$A$6:$P$115,13,FALSE)</f>
        <v>Prostějov</v>
      </c>
      <c r="H52" s="11">
        <f>VLOOKUP(A52,[1]věž!$A$6:$P$115,14,FALSE)</f>
        <v>24.81</v>
      </c>
      <c r="I52" s="11">
        <f>VLOOKUP(A52,[1]věž!$A$6:$P$115,15,FALSE)</f>
        <v>99.99</v>
      </c>
      <c r="J52" s="11">
        <f>VLOOKUP(A52,[1]věž!$A$6:$P$115,16,FALSE)</f>
        <v>24.81</v>
      </c>
    </row>
    <row r="53" spans="1:10" x14ac:dyDescent="0.2">
      <c r="A53" s="10">
        <v>48</v>
      </c>
      <c r="B53" s="12">
        <f>VLOOKUP(A53,[1]věž!$A$6:$P$115,3,FALSE)</f>
        <v>48</v>
      </c>
      <c r="C53" s="12">
        <f>VLOOKUP(A53,[1]věž!$A$6:$P$115,5,FALSE)</f>
        <v>29</v>
      </c>
      <c r="D53" s="12" t="str">
        <f>VLOOKUP(A53,[1]věž!$A$6:$P$115,7,FALSE)</f>
        <v/>
      </c>
      <c r="E53" s="12">
        <f>VLOOKUP(A53,[1]věž!$A$6:$P$115,10,FALSE)</f>
        <v>101</v>
      </c>
      <c r="F53" s="12" t="str">
        <f>VLOOKUP(A53,[1]věž!$A$6:$P$115,12,FALSE)</f>
        <v>Daniel CAMFRLA</v>
      </c>
      <c r="G53" s="12" t="str">
        <f>VLOOKUP(A53,[1]věž!$A$6:$P$115,13,FALSE)</f>
        <v>Nový Jičín</v>
      </c>
      <c r="H53" s="11">
        <f>VLOOKUP(A53,[1]věž!$A$6:$P$115,14,FALSE)</f>
        <v>25</v>
      </c>
      <c r="I53" s="11">
        <f>VLOOKUP(A53,[1]věž!$A$6:$P$115,15,FALSE)</f>
        <v>99.99</v>
      </c>
      <c r="J53" s="11">
        <f>VLOOKUP(A53,[1]věž!$A$6:$P$115,16,FALSE)</f>
        <v>25</v>
      </c>
    </row>
    <row r="54" spans="1:10" x14ac:dyDescent="0.2">
      <c r="A54" s="10">
        <v>49</v>
      </c>
      <c r="B54" s="12">
        <f>VLOOKUP(A54,[1]věž!$A$6:$P$115,3,FALSE)</f>
        <v>49</v>
      </c>
      <c r="C54" s="12">
        <f>VLOOKUP(A54,[1]věž!$A$6:$P$115,5,FALSE)</f>
        <v>30</v>
      </c>
      <c r="D54" s="12" t="str">
        <f>VLOOKUP(A54,[1]věž!$A$6:$P$115,7,FALSE)</f>
        <v/>
      </c>
      <c r="E54" s="12">
        <f>VLOOKUP(A54,[1]věž!$A$6:$P$115,10,FALSE)</f>
        <v>23</v>
      </c>
      <c r="F54" s="12" t="str">
        <f>VLOOKUP(A54,[1]věž!$A$6:$P$115,12,FALSE)</f>
        <v>Aleš MARTINEK</v>
      </c>
      <c r="G54" s="12" t="str">
        <f>VLOOKUP(A54,[1]věž!$A$6:$P$115,13,FALSE)</f>
        <v>Opava</v>
      </c>
      <c r="H54" s="11">
        <f>VLOOKUP(A54,[1]věž!$A$6:$P$115,14,FALSE)</f>
        <v>25.06</v>
      </c>
      <c r="I54" s="11">
        <f>VLOOKUP(A54,[1]věž!$A$6:$P$115,15,FALSE)</f>
        <v>99.99</v>
      </c>
      <c r="J54" s="11">
        <f>VLOOKUP(A54,[1]věž!$A$6:$P$115,16,FALSE)</f>
        <v>25.06</v>
      </c>
    </row>
    <row r="55" spans="1:10" x14ac:dyDescent="0.2">
      <c r="A55" s="10">
        <v>50</v>
      </c>
      <c r="B55" s="12">
        <f>VLOOKUP(A55,[1]věž!$A$6:$P$115,3,FALSE)</f>
        <v>50</v>
      </c>
      <c r="C55" s="12">
        <f>VLOOKUP(A55,[1]věž!$A$6:$P$115,5,FALSE)</f>
        <v>31</v>
      </c>
      <c r="D55" s="12" t="str">
        <f>VLOOKUP(A55,[1]věž!$A$6:$P$115,7,FALSE)</f>
        <v/>
      </c>
      <c r="E55" s="12">
        <f>VLOOKUP(A55,[1]věž!$A$6:$P$115,10,FALSE)</f>
        <v>30</v>
      </c>
      <c r="F55" s="12" t="str">
        <f>VLOOKUP(A55,[1]věž!$A$6:$P$115,12,FALSE)</f>
        <v>Vít PETEREK</v>
      </c>
      <c r="G55" s="12" t="str">
        <f>VLOOKUP(A55,[1]věž!$A$6:$P$115,13,FALSE)</f>
        <v>Opava</v>
      </c>
      <c r="H55" s="11">
        <f>VLOOKUP(A55,[1]věž!$A$6:$P$115,14,FALSE)</f>
        <v>26.37</v>
      </c>
      <c r="I55" s="11">
        <f>VLOOKUP(A55,[1]věž!$A$6:$P$115,15,FALSE)</f>
        <v>25.07</v>
      </c>
      <c r="J55" s="11">
        <f>VLOOKUP(A55,[1]věž!$A$6:$P$115,16,FALSE)</f>
        <v>25.07</v>
      </c>
    </row>
    <row r="56" spans="1:10" x14ac:dyDescent="0.2">
      <c r="A56" s="10">
        <v>51</v>
      </c>
      <c r="B56" s="12">
        <f>VLOOKUP(A56,[1]věž!$A$6:$P$115,3,FALSE)</f>
        <v>51</v>
      </c>
      <c r="C56" s="12">
        <f>VLOOKUP(A56,[1]věž!$A$6:$P$115,5,FALSE)</f>
        <v>32</v>
      </c>
      <c r="D56" s="12" t="str">
        <f>VLOOKUP(A56,[1]věž!$A$6:$P$115,7,FALSE)</f>
        <v/>
      </c>
      <c r="E56" s="12">
        <f>VLOOKUP(A56,[1]věž!$A$6:$P$115,10,FALSE)</f>
        <v>61</v>
      </c>
      <c r="F56" s="12" t="str">
        <f>VLOOKUP(A56,[1]věž!$A$6:$P$115,12,FALSE)</f>
        <v>Pavel VONDRÁČEK</v>
      </c>
      <c r="G56" s="12" t="str">
        <f>VLOOKUP(A56,[1]věž!$A$6:$P$115,13,FALSE)</f>
        <v>Frýdek-Místek</v>
      </c>
      <c r="H56" s="11">
        <f>VLOOKUP(A56,[1]věž!$A$6:$P$115,14,FALSE)</f>
        <v>28.48</v>
      </c>
      <c r="I56" s="11">
        <f>VLOOKUP(A56,[1]věž!$A$6:$P$115,15,FALSE)</f>
        <v>25.23</v>
      </c>
      <c r="J56" s="11">
        <f>VLOOKUP(A56,[1]věž!$A$6:$P$115,16,FALSE)</f>
        <v>25.23</v>
      </c>
    </row>
    <row r="57" spans="1:10" x14ac:dyDescent="0.2">
      <c r="A57" s="10">
        <v>52</v>
      </c>
      <c r="B57" s="12">
        <f>VLOOKUP(A57,[1]věž!$A$6:$P$115,3,FALSE)</f>
        <v>52</v>
      </c>
      <c r="C57" s="12" t="str">
        <f>VLOOKUP(A57,[1]věž!$A$6:$P$115,5,FALSE)</f>
        <v/>
      </c>
      <c r="D57" s="12">
        <f>VLOOKUP(A57,[1]věž!$A$6:$P$115,7,FALSE)</f>
        <v>20</v>
      </c>
      <c r="E57" s="12">
        <f>VLOOKUP(A57,[1]věž!$A$6:$P$115,10,FALSE)</f>
        <v>17</v>
      </c>
      <c r="F57" s="12" t="str">
        <f>VLOOKUP(A57,[1]věž!$A$6:$P$115,12,FALSE)</f>
        <v>Jaroslav HÝBL</v>
      </c>
      <c r="G57" s="12" t="str">
        <f>VLOOKUP(A57,[1]věž!$A$6:$P$115,13,FALSE)</f>
        <v>Šumperk</v>
      </c>
      <c r="H57" s="11">
        <f>VLOOKUP(A57,[1]věž!$A$6:$P$115,14,FALSE)</f>
        <v>26.35</v>
      </c>
      <c r="I57" s="11">
        <f>VLOOKUP(A57,[1]věž!$A$6:$P$115,15,FALSE)</f>
        <v>28.34</v>
      </c>
      <c r="J57" s="11">
        <f>VLOOKUP(A57,[1]věž!$A$6:$P$115,16,FALSE)</f>
        <v>26.35</v>
      </c>
    </row>
    <row r="58" spans="1:10" x14ac:dyDescent="0.2">
      <c r="A58" s="10">
        <v>53</v>
      </c>
      <c r="B58" s="12">
        <f>VLOOKUP(A58,[1]věž!$A$6:$P$115,3,FALSE)</f>
        <v>53</v>
      </c>
      <c r="C58" s="12" t="str">
        <f>VLOOKUP(A58,[1]věž!$A$6:$P$115,5,FALSE)</f>
        <v/>
      </c>
      <c r="D58" s="12">
        <f>VLOOKUP(A58,[1]věž!$A$6:$P$115,7,FALSE)</f>
        <v>21</v>
      </c>
      <c r="E58" s="12">
        <f>VLOOKUP(A58,[1]věž!$A$6:$P$115,10,FALSE)</f>
        <v>51</v>
      </c>
      <c r="F58" s="12" t="str">
        <f>VLOOKUP(A58,[1]věž!$A$6:$P$115,12,FALSE)</f>
        <v>Ondřej PLESNÍK</v>
      </c>
      <c r="G58" s="12" t="str">
        <f>VLOOKUP(A58,[1]věž!$A$6:$P$115,13,FALSE)</f>
        <v>Přerov</v>
      </c>
      <c r="H58" s="11">
        <f>VLOOKUP(A58,[1]věž!$A$6:$P$115,14,FALSE)</f>
        <v>33.06</v>
      </c>
      <c r="I58" s="11">
        <f>VLOOKUP(A58,[1]věž!$A$6:$P$115,15,FALSE)</f>
        <v>26.6</v>
      </c>
      <c r="J58" s="11">
        <f>VLOOKUP(A58,[1]věž!$A$6:$P$115,16,FALSE)</f>
        <v>26.6</v>
      </c>
    </row>
    <row r="59" spans="1:10" x14ac:dyDescent="0.2">
      <c r="A59" s="10">
        <v>54</v>
      </c>
      <c r="B59" s="12">
        <f>VLOOKUP(A59,[1]věž!$A$6:$P$115,3,FALSE)</f>
        <v>54</v>
      </c>
      <c r="C59" s="12">
        <f>VLOOKUP(A59,[1]věž!$A$6:$P$115,5,FALSE)</f>
        <v>33</v>
      </c>
      <c r="D59" s="12" t="str">
        <f>VLOOKUP(A59,[1]věž!$A$6:$P$115,7,FALSE)</f>
        <v/>
      </c>
      <c r="E59" s="12">
        <f>VLOOKUP(A59,[1]věž!$A$6:$P$115,10,FALSE)</f>
        <v>22</v>
      </c>
      <c r="F59" s="12" t="str">
        <f>VLOOKUP(A59,[1]věž!$A$6:$P$115,12,FALSE)</f>
        <v>Jiří DRÁPAL</v>
      </c>
      <c r="G59" s="12" t="str">
        <f>VLOOKUP(A59,[1]věž!$A$6:$P$115,13,FALSE)</f>
        <v>Opava</v>
      </c>
      <c r="H59" s="11">
        <f>VLOOKUP(A59,[1]věž!$A$6:$P$115,14,FALSE)</f>
        <v>28</v>
      </c>
      <c r="I59" s="11">
        <f>VLOOKUP(A59,[1]věž!$A$6:$P$115,15,FALSE)</f>
        <v>26.68</v>
      </c>
      <c r="J59" s="11">
        <f>VLOOKUP(A59,[1]věž!$A$6:$P$115,16,FALSE)</f>
        <v>26.68</v>
      </c>
    </row>
    <row r="60" spans="1:10" x14ac:dyDescent="0.2">
      <c r="A60" s="10">
        <v>55</v>
      </c>
      <c r="B60" s="12">
        <f>VLOOKUP(A60,[1]věž!$A$6:$P$115,3,FALSE)</f>
        <v>55</v>
      </c>
      <c r="C60" s="12" t="str">
        <f>VLOOKUP(A60,[1]věž!$A$6:$P$115,5,FALSE)</f>
        <v/>
      </c>
      <c r="D60" s="12">
        <f>VLOOKUP(A60,[1]věž!$A$6:$P$115,7,FALSE)</f>
        <v>22</v>
      </c>
      <c r="E60" s="12">
        <f>VLOOKUP(A60,[1]věž!$A$6:$P$115,10,FALSE)</f>
        <v>16</v>
      </c>
      <c r="F60" s="12" t="str">
        <f>VLOOKUP(A60,[1]věž!$A$6:$P$115,12,FALSE)</f>
        <v>Ondra BERAN</v>
      </c>
      <c r="G60" s="12" t="str">
        <f>VLOOKUP(A60,[1]věž!$A$6:$P$115,13,FALSE)</f>
        <v>Šumperk</v>
      </c>
      <c r="H60" s="11">
        <f>VLOOKUP(A60,[1]věž!$A$6:$P$115,14,FALSE)</f>
        <v>33.03</v>
      </c>
      <c r="I60" s="11">
        <f>VLOOKUP(A60,[1]věž!$A$6:$P$115,15,FALSE)</f>
        <v>27.05</v>
      </c>
      <c r="J60" s="11">
        <f>VLOOKUP(A60,[1]věž!$A$6:$P$115,16,FALSE)</f>
        <v>27.05</v>
      </c>
    </row>
    <row r="61" spans="1:10" x14ac:dyDescent="0.2">
      <c r="A61" s="10">
        <v>56</v>
      </c>
      <c r="B61" s="12">
        <f>VLOOKUP(A61,[1]věž!$A$6:$P$115,3,FALSE)</f>
        <v>56</v>
      </c>
      <c r="C61" s="12">
        <f>VLOOKUP(A61,[1]věž!$A$6:$P$115,5,FALSE)</f>
        <v>34</v>
      </c>
      <c r="D61" s="12" t="str">
        <f>VLOOKUP(A61,[1]věž!$A$6:$P$115,7,FALSE)</f>
        <v/>
      </c>
      <c r="E61" s="12">
        <f>VLOOKUP(A61,[1]věž!$A$6:$P$115,10,FALSE)</f>
        <v>109</v>
      </c>
      <c r="F61" s="12" t="str">
        <f>VLOOKUP(A61,[1]věž!$A$6:$P$115,12,FALSE)</f>
        <v>Petr FIURÁŠEK</v>
      </c>
      <c r="G61" s="12" t="str">
        <f>VLOOKUP(A61,[1]věž!$A$6:$P$115,13,FALSE)</f>
        <v>Nový Jičín</v>
      </c>
      <c r="H61" s="11">
        <f>VLOOKUP(A61,[1]věž!$A$6:$P$115,14,FALSE)</f>
        <v>33.65</v>
      </c>
      <c r="I61" s="11">
        <f>VLOOKUP(A61,[1]věž!$A$6:$P$115,15,FALSE)</f>
        <v>27.19</v>
      </c>
      <c r="J61" s="11">
        <f>VLOOKUP(A61,[1]věž!$A$6:$P$115,16,FALSE)</f>
        <v>27.19</v>
      </c>
    </row>
    <row r="62" spans="1:10" x14ac:dyDescent="0.2">
      <c r="A62" s="10">
        <v>57</v>
      </c>
      <c r="B62" s="12">
        <f>VLOOKUP(A62,[1]věž!$A$6:$P$115,3,FALSE)</f>
        <v>57</v>
      </c>
      <c r="C62" s="12">
        <f>VLOOKUP(A62,[1]věž!$A$6:$P$115,5,FALSE)</f>
        <v>35</v>
      </c>
      <c r="D62" s="12" t="str">
        <f>VLOOKUP(A62,[1]věž!$A$6:$P$115,7,FALSE)</f>
        <v/>
      </c>
      <c r="E62" s="12">
        <f>VLOOKUP(A62,[1]věž!$A$6:$P$115,10,FALSE)</f>
        <v>69</v>
      </c>
      <c r="F62" s="12" t="str">
        <f>VLOOKUP(A62,[1]věž!$A$6:$P$115,12,FALSE)</f>
        <v>Tomáš POSPĚCH</v>
      </c>
      <c r="G62" s="12" t="str">
        <f>VLOOKUP(A62,[1]věž!$A$6:$P$115,13,FALSE)</f>
        <v>Frýdek-Místek</v>
      </c>
      <c r="H62" s="11">
        <f>VLOOKUP(A62,[1]věž!$A$6:$P$115,14,FALSE)</f>
        <v>29.14</v>
      </c>
      <c r="I62" s="11">
        <f>VLOOKUP(A62,[1]věž!$A$6:$P$115,15,FALSE)</f>
        <v>27.64</v>
      </c>
      <c r="J62" s="11">
        <f>VLOOKUP(A62,[1]věž!$A$6:$P$115,16,FALSE)</f>
        <v>27.64</v>
      </c>
    </row>
    <row r="63" spans="1:10" x14ac:dyDescent="0.2">
      <c r="A63" s="10">
        <v>58</v>
      </c>
      <c r="B63" s="12">
        <f>VLOOKUP(A63,[1]věž!$A$6:$P$115,3,FALSE)</f>
        <v>58</v>
      </c>
      <c r="C63" s="12">
        <f>VLOOKUP(A63,[1]věž!$A$6:$P$115,5,FALSE)</f>
        <v>36</v>
      </c>
      <c r="D63" s="12" t="str">
        <f>VLOOKUP(A63,[1]věž!$A$6:$P$115,7,FALSE)</f>
        <v/>
      </c>
      <c r="E63" s="12">
        <f>VLOOKUP(A63,[1]věž!$A$6:$P$115,10,FALSE)</f>
        <v>106</v>
      </c>
      <c r="F63" s="12" t="str">
        <f>VLOOKUP(A63,[1]věž!$A$6:$P$115,12,FALSE)</f>
        <v>Marcel STACHA</v>
      </c>
      <c r="G63" s="12" t="str">
        <f>VLOOKUP(A63,[1]věž!$A$6:$P$115,13,FALSE)</f>
        <v>Nový Jičín</v>
      </c>
      <c r="H63" s="11">
        <f>VLOOKUP(A63,[1]věž!$A$6:$P$115,14,FALSE)</f>
        <v>28.38</v>
      </c>
      <c r="I63" s="11">
        <f>VLOOKUP(A63,[1]věž!$A$6:$P$115,15,FALSE)</f>
        <v>99.99</v>
      </c>
      <c r="J63" s="11">
        <f>VLOOKUP(A63,[1]věž!$A$6:$P$115,16,FALSE)</f>
        <v>28.38</v>
      </c>
    </row>
    <row r="64" spans="1:10" x14ac:dyDescent="0.2">
      <c r="A64" s="10">
        <v>59</v>
      </c>
      <c r="B64" s="12">
        <f>VLOOKUP(A64,[1]věž!$A$6:$P$115,3,FALSE)</f>
        <v>59</v>
      </c>
      <c r="C64" s="12" t="str">
        <f>VLOOKUP(A64,[1]věž!$A$6:$P$115,5,FALSE)</f>
        <v/>
      </c>
      <c r="D64" s="12">
        <f>VLOOKUP(A64,[1]věž!$A$6:$P$115,7,FALSE)</f>
        <v>23</v>
      </c>
      <c r="E64" s="12">
        <f>VLOOKUP(A64,[1]věž!$A$6:$P$115,10,FALSE)</f>
        <v>92</v>
      </c>
      <c r="F64" s="12" t="str">
        <f>VLOOKUP(A64,[1]věž!$A$6:$P$115,12,FALSE)</f>
        <v>Pavel ŠŤASTNÝ</v>
      </c>
      <c r="G64" s="12" t="str">
        <f>VLOOKUP(A64,[1]věž!$A$6:$P$115,13,FALSE)</f>
        <v>Jeseník</v>
      </c>
      <c r="H64" s="11">
        <f>VLOOKUP(A64,[1]věž!$A$6:$P$115,14,FALSE)</f>
        <v>28.41</v>
      </c>
      <c r="I64" s="11">
        <f>VLOOKUP(A64,[1]věž!$A$6:$P$115,15,FALSE)</f>
        <v>99.99</v>
      </c>
      <c r="J64" s="11">
        <f>VLOOKUP(A64,[1]věž!$A$6:$P$115,16,FALSE)</f>
        <v>28.41</v>
      </c>
    </row>
    <row r="65" spans="1:10" x14ac:dyDescent="0.2">
      <c r="A65" s="10">
        <v>60</v>
      </c>
      <c r="B65" s="12">
        <f>VLOOKUP(A65,[1]věž!$A$6:$P$115,3,FALSE)</f>
        <v>60</v>
      </c>
      <c r="C65" s="12">
        <f>VLOOKUP(A65,[1]věž!$A$6:$P$115,5,FALSE)</f>
        <v>37</v>
      </c>
      <c r="D65" s="12" t="str">
        <f>VLOOKUP(A65,[1]věž!$A$6:$P$115,7,FALSE)</f>
        <v/>
      </c>
      <c r="E65" s="12">
        <f>VLOOKUP(A65,[1]věž!$A$6:$P$115,10,FALSE)</f>
        <v>105</v>
      </c>
      <c r="F65" s="12" t="str">
        <f>VLOOKUP(A65,[1]věž!$A$6:$P$115,12,FALSE)</f>
        <v>Robert JALŮVKA</v>
      </c>
      <c r="G65" s="12" t="str">
        <f>VLOOKUP(A65,[1]věž!$A$6:$P$115,13,FALSE)</f>
        <v>Nový Jičín</v>
      </c>
      <c r="H65" s="11">
        <f>VLOOKUP(A65,[1]věž!$A$6:$P$115,14,FALSE)</f>
        <v>99.99</v>
      </c>
      <c r="I65" s="11">
        <f>VLOOKUP(A65,[1]věž!$A$6:$P$115,15,FALSE)</f>
        <v>28.61</v>
      </c>
      <c r="J65" s="11">
        <f>VLOOKUP(A65,[1]věž!$A$6:$P$115,16,FALSE)</f>
        <v>28.61</v>
      </c>
    </row>
    <row r="66" spans="1:10" x14ac:dyDescent="0.2">
      <c r="A66" s="10">
        <v>61</v>
      </c>
      <c r="B66" s="12">
        <f>VLOOKUP(A66,[1]věž!$A$6:$P$115,3,FALSE)</f>
        <v>61</v>
      </c>
      <c r="C66" s="12" t="str">
        <f>VLOOKUP(A66,[1]věž!$A$6:$P$115,5,FALSE)</f>
        <v/>
      </c>
      <c r="D66" s="12">
        <f>VLOOKUP(A66,[1]věž!$A$6:$P$115,7,FALSE)</f>
        <v>24</v>
      </c>
      <c r="E66" s="12">
        <f>VLOOKUP(A66,[1]věž!$A$6:$P$115,10,FALSE)</f>
        <v>79</v>
      </c>
      <c r="F66" s="12" t="str">
        <f>VLOOKUP(A66,[1]věž!$A$6:$P$115,12,FALSE)</f>
        <v>David OCHMAN</v>
      </c>
      <c r="G66" s="12" t="str">
        <f>VLOOKUP(A66,[1]věž!$A$6:$P$115,13,FALSE)</f>
        <v>Prostějov</v>
      </c>
      <c r="H66" s="11">
        <f>VLOOKUP(A66,[1]věž!$A$6:$P$115,14,FALSE)</f>
        <v>29.47</v>
      </c>
      <c r="I66" s="11">
        <f>VLOOKUP(A66,[1]věž!$A$6:$P$115,15,FALSE)</f>
        <v>29.05</v>
      </c>
      <c r="J66" s="11">
        <f>VLOOKUP(A66,[1]věž!$A$6:$P$115,16,FALSE)</f>
        <v>29.05</v>
      </c>
    </row>
    <row r="67" spans="1:10" x14ac:dyDescent="0.2">
      <c r="A67" s="10">
        <v>62</v>
      </c>
      <c r="B67" s="12">
        <f>VLOOKUP(A67,[1]věž!$A$6:$P$115,3,FALSE)</f>
        <v>62</v>
      </c>
      <c r="C67" s="12" t="str">
        <f>VLOOKUP(A67,[1]věž!$A$6:$P$115,5,FALSE)</f>
        <v/>
      </c>
      <c r="D67" s="12">
        <f>VLOOKUP(A67,[1]věž!$A$6:$P$115,7,FALSE)</f>
        <v>25</v>
      </c>
      <c r="E67" s="12">
        <f>VLOOKUP(A67,[1]věž!$A$6:$P$115,10,FALSE)</f>
        <v>14</v>
      </c>
      <c r="F67" s="12" t="str">
        <f>VLOOKUP(A67,[1]věž!$A$6:$P$115,12,FALSE)</f>
        <v>Jiří FOJTÍK</v>
      </c>
      <c r="G67" s="12" t="str">
        <f>VLOOKUP(A67,[1]věž!$A$6:$P$115,13,FALSE)</f>
        <v>Šumperk</v>
      </c>
      <c r="H67" s="11">
        <f>VLOOKUP(A67,[1]věž!$A$6:$P$115,14,FALSE)</f>
        <v>30.66</v>
      </c>
      <c r="I67" s="11">
        <f>VLOOKUP(A67,[1]věž!$A$6:$P$115,15,FALSE)</f>
        <v>29.06</v>
      </c>
      <c r="J67" s="11">
        <f>VLOOKUP(A67,[1]věž!$A$6:$P$115,16,FALSE)</f>
        <v>29.06</v>
      </c>
    </row>
    <row r="68" spans="1:10" x14ac:dyDescent="0.2">
      <c r="A68" s="10">
        <v>63</v>
      </c>
      <c r="B68" s="12">
        <f>VLOOKUP(A68,[1]věž!$A$6:$P$115,3,FALSE)</f>
        <v>63</v>
      </c>
      <c r="C68" s="12" t="str">
        <f>VLOOKUP(A68,[1]věž!$A$6:$P$115,5,FALSE)</f>
        <v/>
      </c>
      <c r="D68" s="12">
        <f>VLOOKUP(A68,[1]věž!$A$6:$P$115,7,FALSE)</f>
        <v>26</v>
      </c>
      <c r="E68" s="12">
        <f>VLOOKUP(A68,[1]věž!$A$6:$P$115,10,FALSE)</f>
        <v>72</v>
      </c>
      <c r="F68" s="12" t="str">
        <f>VLOOKUP(A68,[1]věž!$A$6:$P$115,12,FALSE)</f>
        <v>Vojtěch ŽÁK</v>
      </c>
      <c r="G68" s="12" t="str">
        <f>VLOOKUP(A68,[1]věž!$A$6:$P$115,13,FALSE)</f>
        <v>Prostějov</v>
      </c>
      <c r="H68" s="11">
        <f>VLOOKUP(A68,[1]věž!$A$6:$P$115,14,FALSE)</f>
        <v>33.83</v>
      </c>
      <c r="I68" s="11">
        <f>VLOOKUP(A68,[1]věž!$A$6:$P$115,15,FALSE)</f>
        <v>29.15</v>
      </c>
      <c r="J68" s="11">
        <f>VLOOKUP(A68,[1]věž!$A$6:$P$115,16,FALSE)</f>
        <v>29.15</v>
      </c>
    </row>
    <row r="69" spans="1:10" x14ac:dyDescent="0.2">
      <c r="A69" s="10">
        <v>64</v>
      </c>
      <c r="B69" s="12">
        <f>VLOOKUP(A69,[1]věž!$A$6:$P$115,3,FALSE)</f>
        <v>64</v>
      </c>
      <c r="C69" s="12" t="str">
        <f>VLOOKUP(A69,[1]věž!$A$6:$P$115,5,FALSE)</f>
        <v/>
      </c>
      <c r="D69" s="12">
        <f>VLOOKUP(A69,[1]věž!$A$6:$P$115,7,FALSE)</f>
        <v>27</v>
      </c>
      <c r="E69" s="12">
        <f>VLOOKUP(A69,[1]věž!$A$6:$P$115,10,FALSE)</f>
        <v>73</v>
      </c>
      <c r="F69" s="12" t="str">
        <f>VLOOKUP(A69,[1]věž!$A$6:$P$115,12,FALSE)</f>
        <v>Martin GRULICH</v>
      </c>
      <c r="G69" s="12" t="str">
        <f>VLOOKUP(A69,[1]věž!$A$6:$P$115,13,FALSE)</f>
        <v>Prostějov</v>
      </c>
      <c r="H69" s="11">
        <f>VLOOKUP(A69,[1]věž!$A$6:$P$115,14,FALSE)</f>
        <v>29.54</v>
      </c>
      <c r="I69" s="11">
        <f>VLOOKUP(A69,[1]věž!$A$6:$P$115,15,FALSE)</f>
        <v>99.99</v>
      </c>
      <c r="J69" s="11">
        <f>VLOOKUP(A69,[1]věž!$A$6:$P$115,16,FALSE)</f>
        <v>29.54</v>
      </c>
    </row>
    <row r="70" spans="1:10" x14ac:dyDescent="0.2">
      <c r="A70" s="10">
        <v>65</v>
      </c>
      <c r="B70" s="12">
        <f>VLOOKUP(A70,[1]věž!$A$6:$P$115,3,FALSE)</f>
        <v>65</v>
      </c>
      <c r="C70" s="12" t="str">
        <f>VLOOKUP(A70,[1]věž!$A$6:$P$115,5,FALSE)</f>
        <v/>
      </c>
      <c r="D70" s="12">
        <f>VLOOKUP(A70,[1]věž!$A$6:$P$115,7,FALSE)</f>
        <v>28</v>
      </c>
      <c r="E70" s="12">
        <f>VLOOKUP(A70,[1]věž!$A$6:$P$115,10,FALSE)</f>
        <v>77</v>
      </c>
      <c r="F70" s="12" t="str">
        <f>VLOOKUP(A70,[1]věž!$A$6:$P$115,12,FALSE)</f>
        <v>Jakub DOLEČEK</v>
      </c>
      <c r="G70" s="12" t="str">
        <f>VLOOKUP(A70,[1]věž!$A$6:$P$115,13,FALSE)</f>
        <v>Prostějov</v>
      </c>
      <c r="H70" s="11">
        <f>VLOOKUP(A70,[1]věž!$A$6:$P$115,14,FALSE)</f>
        <v>31.02</v>
      </c>
      <c r="I70" s="11">
        <f>VLOOKUP(A70,[1]věž!$A$6:$P$115,15,FALSE)</f>
        <v>29.61</v>
      </c>
      <c r="J70" s="11">
        <f>VLOOKUP(A70,[1]věž!$A$6:$P$115,16,FALSE)</f>
        <v>29.61</v>
      </c>
    </row>
    <row r="71" spans="1:10" x14ac:dyDescent="0.2">
      <c r="A71" s="10">
        <v>66</v>
      </c>
      <c r="B71" s="12">
        <f>VLOOKUP(A71,[1]věž!$A$6:$P$115,3,FALSE)</f>
        <v>66</v>
      </c>
      <c r="C71" s="12" t="str">
        <f>VLOOKUP(A71,[1]věž!$A$6:$P$115,5,FALSE)</f>
        <v/>
      </c>
      <c r="D71" s="12">
        <f>VLOOKUP(A71,[1]věž!$A$6:$P$115,7,FALSE)</f>
        <v>29</v>
      </c>
      <c r="E71" s="12">
        <f>VLOOKUP(A71,[1]věž!$A$6:$P$115,10,FALSE)</f>
        <v>94</v>
      </c>
      <c r="F71" s="12" t="str">
        <f>VLOOKUP(A71,[1]věž!$A$6:$P$115,12,FALSE)</f>
        <v>Michal KUŽÍLEK</v>
      </c>
      <c r="G71" s="12" t="str">
        <f>VLOOKUP(A71,[1]věž!$A$6:$P$115,13,FALSE)</f>
        <v>Jeseník</v>
      </c>
      <c r="H71" s="11">
        <f>VLOOKUP(A71,[1]věž!$A$6:$P$115,14,FALSE)</f>
        <v>30.28</v>
      </c>
      <c r="I71" s="11">
        <f>VLOOKUP(A71,[1]věž!$A$6:$P$115,15,FALSE)</f>
        <v>99.99</v>
      </c>
      <c r="J71" s="11">
        <f>VLOOKUP(A71,[1]věž!$A$6:$P$115,16,FALSE)</f>
        <v>30.28</v>
      </c>
    </row>
    <row r="72" spans="1:10" x14ac:dyDescent="0.2">
      <c r="A72" s="10">
        <v>67</v>
      </c>
      <c r="B72" s="12">
        <f>VLOOKUP(A72,[1]věž!$A$6:$P$115,3,FALSE)</f>
        <v>67</v>
      </c>
      <c r="C72" s="12">
        <f>VLOOKUP(A72,[1]věž!$A$6:$P$115,5,FALSE)</f>
        <v>38</v>
      </c>
      <c r="D72" s="12" t="str">
        <f>VLOOKUP(A72,[1]věž!$A$6:$P$115,7,FALSE)</f>
        <v/>
      </c>
      <c r="E72" s="12">
        <f>VLOOKUP(A72,[1]věž!$A$6:$P$115,10,FALSE)</f>
        <v>102</v>
      </c>
      <c r="F72" s="12" t="str">
        <f>VLOOKUP(A72,[1]věž!$A$6:$P$115,12,FALSE)</f>
        <v>Tomáš SLÁDEČEK</v>
      </c>
      <c r="G72" s="12" t="str">
        <f>VLOOKUP(A72,[1]věž!$A$6:$P$115,13,FALSE)</f>
        <v>Nový Jičín</v>
      </c>
      <c r="H72" s="11">
        <f>VLOOKUP(A72,[1]věž!$A$6:$P$115,14,FALSE)</f>
        <v>31.86</v>
      </c>
      <c r="I72" s="11">
        <f>VLOOKUP(A72,[1]věž!$A$6:$P$115,15,FALSE)</f>
        <v>30.3</v>
      </c>
      <c r="J72" s="11">
        <f>VLOOKUP(A72,[1]věž!$A$6:$P$115,16,FALSE)</f>
        <v>30.3</v>
      </c>
    </row>
    <row r="73" spans="1:10" x14ac:dyDescent="0.2">
      <c r="A73" s="10">
        <v>68</v>
      </c>
      <c r="B73" s="12">
        <f>VLOOKUP(A73,[1]věž!$A$6:$P$115,3,FALSE)</f>
        <v>68</v>
      </c>
      <c r="C73" s="12">
        <f>VLOOKUP(A73,[1]věž!$A$6:$P$115,5,FALSE)</f>
        <v>39</v>
      </c>
      <c r="D73" s="12" t="str">
        <f>VLOOKUP(A73,[1]věž!$A$6:$P$115,7,FALSE)</f>
        <v/>
      </c>
      <c r="E73" s="12">
        <f>VLOOKUP(A73,[1]věž!$A$6:$P$115,10,FALSE)</f>
        <v>104</v>
      </c>
      <c r="F73" s="12" t="str">
        <f>VLOOKUP(A73,[1]věž!$A$6:$P$115,12,FALSE)</f>
        <v>Radek VÁŇA</v>
      </c>
      <c r="G73" s="12" t="str">
        <f>VLOOKUP(A73,[1]věž!$A$6:$P$115,13,FALSE)</f>
        <v>Nový Jičín</v>
      </c>
      <c r="H73" s="11">
        <f>VLOOKUP(A73,[1]věž!$A$6:$P$115,14,FALSE)</f>
        <v>30.7</v>
      </c>
      <c r="I73" s="11">
        <f>VLOOKUP(A73,[1]věž!$A$6:$P$115,15,FALSE)</f>
        <v>31.02</v>
      </c>
      <c r="J73" s="11">
        <f>VLOOKUP(A73,[1]věž!$A$6:$P$115,16,FALSE)</f>
        <v>30.7</v>
      </c>
    </row>
    <row r="74" spans="1:10" x14ac:dyDescent="0.2">
      <c r="A74" s="10">
        <v>69</v>
      </c>
      <c r="B74" s="12">
        <f>VLOOKUP(A74,[1]věž!$A$6:$P$115,3,FALSE)</f>
        <v>69</v>
      </c>
      <c r="C74" s="12">
        <f>VLOOKUP(A74,[1]věž!$A$6:$P$115,5,FALSE)</f>
        <v>40</v>
      </c>
      <c r="D74" s="12" t="str">
        <f>VLOOKUP(A74,[1]věž!$A$6:$P$115,7,FALSE)</f>
        <v/>
      </c>
      <c r="E74" s="12">
        <f>VLOOKUP(A74,[1]věž!$A$6:$P$115,10,FALSE)</f>
        <v>86</v>
      </c>
      <c r="F74" s="12" t="str">
        <f>VLOOKUP(A74,[1]věž!$A$6:$P$115,12,FALSE)</f>
        <v>Radim HANULÍK</v>
      </c>
      <c r="G74" s="12" t="str">
        <f>VLOOKUP(A74,[1]věž!$A$6:$P$115,13,FALSE)</f>
        <v>Bruntál</v>
      </c>
      <c r="H74" s="11">
        <f>VLOOKUP(A74,[1]věž!$A$6:$P$115,14,FALSE)</f>
        <v>32.49</v>
      </c>
      <c r="I74" s="11">
        <f>VLOOKUP(A74,[1]věž!$A$6:$P$115,15,FALSE)</f>
        <v>30.76</v>
      </c>
      <c r="J74" s="11">
        <f>VLOOKUP(A74,[1]věž!$A$6:$P$115,16,FALSE)</f>
        <v>30.76</v>
      </c>
    </row>
    <row r="75" spans="1:10" x14ac:dyDescent="0.2">
      <c r="A75" s="10">
        <v>70</v>
      </c>
      <c r="B75" s="12">
        <f>VLOOKUP(A75,[1]věž!$A$6:$P$115,3,FALSE)</f>
        <v>70</v>
      </c>
      <c r="C75" s="12">
        <f>VLOOKUP(A75,[1]věž!$A$6:$P$115,5,FALSE)</f>
        <v>41</v>
      </c>
      <c r="D75" s="12" t="str">
        <f>VLOOKUP(A75,[1]věž!$A$6:$P$115,7,FALSE)</f>
        <v/>
      </c>
      <c r="E75" s="12">
        <f>VLOOKUP(A75,[1]věž!$A$6:$P$115,10,FALSE)</f>
        <v>87</v>
      </c>
      <c r="F75" s="12" t="str">
        <f>VLOOKUP(A75,[1]věž!$A$6:$P$115,12,FALSE)</f>
        <v>Jan-Michl BERNARD</v>
      </c>
      <c r="G75" s="12" t="str">
        <f>VLOOKUP(A75,[1]věž!$A$6:$P$115,13,FALSE)</f>
        <v>Bruntál</v>
      </c>
      <c r="H75" s="11">
        <f>VLOOKUP(A75,[1]věž!$A$6:$P$115,14,FALSE)</f>
        <v>30.77</v>
      </c>
      <c r="I75" s="11">
        <f>VLOOKUP(A75,[1]věž!$A$6:$P$115,15,FALSE)</f>
        <v>99.99</v>
      </c>
      <c r="J75" s="11">
        <f>VLOOKUP(A75,[1]věž!$A$6:$P$115,16,FALSE)</f>
        <v>30.77</v>
      </c>
    </row>
    <row r="76" spans="1:10" x14ac:dyDescent="0.2">
      <c r="A76" s="10">
        <v>71</v>
      </c>
      <c r="B76" s="12">
        <f>VLOOKUP(A76,[1]věž!$A$6:$P$115,3,FALSE)</f>
        <v>71</v>
      </c>
      <c r="C76" s="12">
        <f>VLOOKUP(A76,[1]věž!$A$6:$P$115,5,FALSE)</f>
        <v>42</v>
      </c>
      <c r="D76" s="12" t="str">
        <f>VLOOKUP(A76,[1]věž!$A$6:$P$115,7,FALSE)</f>
        <v/>
      </c>
      <c r="E76" s="12">
        <f>VLOOKUP(A76,[1]věž!$A$6:$P$115,10,FALSE)</f>
        <v>84</v>
      </c>
      <c r="F76" s="12" t="str">
        <f>VLOOKUP(A76,[1]věž!$A$6:$P$115,12,FALSE)</f>
        <v>Ondřej KUBALA</v>
      </c>
      <c r="G76" s="12" t="str">
        <f>VLOOKUP(A76,[1]věž!$A$6:$P$115,13,FALSE)</f>
        <v>Bruntál</v>
      </c>
      <c r="H76" s="11">
        <f>VLOOKUP(A76,[1]věž!$A$6:$P$115,14,FALSE)</f>
        <v>31.55</v>
      </c>
      <c r="I76" s="11">
        <f>VLOOKUP(A76,[1]věž!$A$6:$P$115,15,FALSE)</f>
        <v>99.99</v>
      </c>
      <c r="J76" s="11">
        <f>VLOOKUP(A76,[1]věž!$A$6:$P$115,16,FALSE)</f>
        <v>31.55</v>
      </c>
    </row>
    <row r="77" spans="1:10" x14ac:dyDescent="0.2">
      <c r="A77" s="10">
        <v>72</v>
      </c>
      <c r="B77" s="12">
        <f>VLOOKUP(A77,[1]věž!$A$6:$P$115,3,FALSE)</f>
        <v>72</v>
      </c>
      <c r="C77" s="12">
        <f>VLOOKUP(A77,[1]věž!$A$6:$P$115,5,FALSE)</f>
        <v>43</v>
      </c>
      <c r="D77" s="12" t="str">
        <f>VLOOKUP(A77,[1]věž!$A$6:$P$115,7,FALSE)</f>
        <v/>
      </c>
      <c r="E77" s="12">
        <f>VLOOKUP(A77,[1]věž!$A$6:$P$115,10,FALSE)</f>
        <v>89</v>
      </c>
      <c r="F77" s="12" t="str">
        <f>VLOOKUP(A77,[1]věž!$A$6:$P$115,12,FALSE)</f>
        <v>Ondřej CHALUPA</v>
      </c>
      <c r="G77" s="12" t="str">
        <f>VLOOKUP(A77,[1]věž!$A$6:$P$115,13,FALSE)</f>
        <v>Bruntál</v>
      </c>
      <c r="H77" s="11">
        <f>VLOOKUP(A77,[1]věž!$A$6:$P$115,14,FALSE)</f>
        <v>40.6</v>
      </c>
      <c r="I77" s="11">
        <f>VLOOKUP(A77,[1]věž!$A$6:$P$115,15,FALSE)</f>
        <v>32.950000000000003</v>
      </c>
      <c r="J77" s="11">
        <f>VLOOKUP(A77,[1]věž!$A$6:$P$115,16,FALSE)</f>
        <v>32.950000000000003</v>
      </c>
    </row>
    <row r="78" spans="1:10" x14ac:dyDescent="0.2">
      <c r="A78" s="10">
        <v>73</v>
      </c>
      <c r="B78" s="12">
        <f>VLOOKUP(A78,[1]věž!$A$6:$P$115,3,FALSE)</f>
        <v>73</v>
      </c>
      <c r="C78" s="12" t="str">
        <f>VLOOKUP(A78,[1]věž!$A$6:$P$115,5,FALSE)</f>
        <v/>
      </c>
      <c r="D78" s="12">
        <f>VLOOKUP(A78,[1]věž!$A$6:$P$115,7,FALSE)</f>
        <v>30</v>
      </c>
      <c r="E78" s="12">
        <f>VLOOKUP(A78,[1]věž!$A$6:$P$115,10,FALSE)</f>
        <v>19</v>
      </c>
      <c r="F78" s="12" t="str">
        <f>VLOOKUP(A78,[1]věž!$A$6:$P$115,12,FALSE)</f>
        <v>Jakub ONDRUCH</v>
      </c>
      <c r="G78" s="12" t="str">
        <f>VLOOKUP(A78,[1]věž!$A$6:$P$115,13,FALSE)</f>
        <v>Šumperk</v>
      </c>
      <c r="H78" s="11">
        <f>VLOOKUP(A78,[1]věž!$A$6:$P$115,14,FALSE)</f>
        <v>36.06</v>
      </c>
      <c r="I78" s="11">
        <f>VLOOKUP(A78,[1]věž!$A$6:$P$115,15,FALSE)</f>
        <v>33.090000000000003</v>
      </c>
      <c r="J78" s="11">
        <f>VLOOKUP(A78,[1]věž!$A$6:$P$115,16,FALSE)</f>
        <v>33.090000000000003</v>
      </c>
    </row>
    <row r="79" spans="1:10" x14ac:dyDescent="0.2">
      <c r="A79" s="10">
        <v>74</v>
      </c>
      <c r="B79" s="12">
        <f>VLOOKUP(A79,[1]věž!$A$6:$P$115,3,FALSE)</f>
        <v>74</v>
      </c>
      <c r="C79" s="12" t="str">
        <f>VLOOKUP(A79,[1]věž!$A$6:$P$115,5,FALSE)</f>
        <v/>
      </c>
      <c r="D79" s="12">
        <f>VLOOKUP(A79,[1]věž!$A$6:$P$115,7,FALSE)</f>
        <v>31</v>
      </c>
      <c r="E79" s="12">
        <f>VLOOKUP(A79,[1]věž!$A$6:$P$115,10,FALSE)</f>
        <v>95</v>
      </c>
      <c r="F79" s="12" t="str">
        <f>VLOOKUP(A79,[1]věž!$A$6:$P$115,12,FALSE)</f>
        <v>Marek ZÁHORSKÝ</v>
      </c>
      <c r="G79" s="12" t="str">
        <f>VLOOKUP(A79,[1]věž!$A$6:$P$115,13,FALSE)</f>
        <v>Jeseník</v>
      </c>
      <c r="H79" s="11">
        <f>VLOOKUP(A79,[1]věž!$A$6:$P$115,14,FALSE)</f>
        <v>34.28</v>
      </c>
      <c r="I79" s="11">
        <f>VLOOKUP(A79,[1]věž!$A$6:$P$115,15,FALSE)</f>
        <v>99.99</v>
      </c>
      <c r="J79" s="11">
        <f>VLOOKUP(A79,[1]věž!$A$6:$P$115,16,FALSE)</f>
        <v>34.28</v>
      </c>
    </row>
    <row r="80" spans="1:10" x14ac:dyDescent="0.2">
      <c r="A80" s="10">
        <v>75</v>
      </c>
      <c r="B80" s="12">
        <f>VLOOKUP(A80,[1]věž!$A$6:$P$115,3,FALSE)</f>
        <v>75</v>
      </c>
      <c r="C80" s="12">
        <f>VLOOKUP(A80,[1]věž!$A$6:$P$115,5,FALSE)</f>
        <v>44</v>
      </c>
      <c r="D80" s="12" t="str">
        <f>VLOOKUP(A80,[1]věž!$A$6:$P$115,7,FALSE)</f>
        <v/>
      </c>
      <c r="E80" s="12">
        <f>VLOOKUP(A80,[1]věž!$A$6:$P$115,10,FALSE)</f>
        <v>24</v>
      </c>
      <c r="F80" s="12" t="str">
        <f>VLOOKUP(A80,[1]věž!$A$6:$P$115,12,FALSE)</f>
        <v>Jiří VANĚK</v>
      </c>
      <c r="G80" s="12" t="str">
        <f>VLOOKUP(A80,[1]věž!$A$6:$P$115,13,FALSE)</f>
        <v>Opava</v>
      </c>
      <c r="H80" s="11">
        <f>VLOOKUP(A80,[1]věž!$A$6:$P$115,14,FALSE)</f>
        <v>34.32</v>
      </c>
      <c r="I80" s="11">
        <f>VLOOKUP(A80,[1]věž!$A$6:$P$115,15,FALSE)</f>
        <v>38.409999999999997</v>
      </c>
      <c r="J80" s="11">
        <f>VLOOKUP(A80,[1]věž!$A$6:$P$115,16,FALSE)</f>
        <v>34.32</v>
      </c>
    </row>
    <row r="81" spans="1:10" x14ac:dyDescent="0.2">
      <c r="A81" s="10">
        <v>76</v>
      </c>
      <c r="B81" s="12">
        <f>VLOOKUP(A81,[1]věž!$A$6:$P$115,3,FALSE)</f>
        <v>76</v>
      </c>
      <c r="C81" s="12">
        <f>VLOOKUP(A81,[1]věž!$A$6:$P$115,5,FALSE)</f>
        <v>45</v>
      </c>
      <c r="D81" s="12" t="str">
        <f>VLOOKUP(A81,[1]věž!$A$6:$P$115,7,FALSE)</f>
        <v/>
      </c>
      <c r="E81" s="12">
        <f>VLOOKUP(A81,[1]věž!$A$6:$P$115,10,FALSE)</f>
        <v>68</v>
      </c>
      <c r="F81" s="12" t="str">
        <f>VLOOKUP(A81,[1]věž!$A$6:$P$115,12,FALSE)</f>
        <v>David KRHOVJAK</v>
      </c>
      <c r="G81" s="12" t="str">
        <f>VLOOKUP(A81,[1]věž!$A$6:$P$115,13,FALSE)</f>
        <v>Frýdek-Místek</v>
      </c>
      <c r="H81" s="11">
        <f>VLOOKUP(A81,[1]věž!$A$6:$P$115,14,FALSE)</f>
        <v>34.35</v>
      </c>
      <c r="I81" s="11">
        <f>VLOOKUP(A81,[1]věž!$A$6:$P$115,15,FALSE)</f>
        <v>99.99</v>
      </c>
      <c r="J81" s="11">
        <f>VLOOKUP(A81,[1]věž!$A$6:$P$115,16,FALSE)</f>
        <v>34.35</v>
      </c>
    </row>
    <row r="82" spans="1:10" x14ac:dyDescent="0.2">
      <c r="A82" s="10">
        <v>77</v>
      </c>
      <c r="B82" s="12">
        <f>VLOOKUP(A82,[1]věž!$A$6:$P$115,3,FALSE)</f>
        <v>77</v>
      </c>
      <c r="C82" s="12">
        <f>VLOOKUP(A82,[1]věž!$A$6:$P$115,5,FALSE)</f>
        <v>46</v>
      </c>
      <c r="D82" s="12" t="str">
        <f>VLOOKUP(A82,[1]věž!$A$6:$P$115,7,FALSE)</f>
        <v/>
      </c>
      <c r="E82" s="12">
        <f>VLOOKUP(A82,[1]věž!$A$6:$P$115,10,FALSE)</f>
        <v>85</v>
      </c>
      <c r="F82" s="12" t="str">
        <f>VLOOKUP(A82,[1]věž!$A$6:$P$115,12,FALSE)</f>
        <v>Václav VLÁSEK</v>
      </c>
      <c r="G82" s="12" t="str">
        <f>VLOOKUP(A82,[1]věž!$A$6:$P$115,13,FALSE)</f>
        <v>Bruntál</v>
      </c>
      <c r="H82" s="11">
        <f>VLOOKUP(A82,[1]věž!$A$6:$P$115,14,FALSE)</f>
        <v>36.119999999999997</v>
      </c>
      <c r="I82" s="11">
        <f>VLOOKUP(A82,[1]věž!$A$6:$P$115,15,FALSE)</f>
        <v>34.53</v>
      </c>
      <c r="J82" s="11">
        <f>VLOOKUP(A82,[1]věž!$A$6:$P$115,16,FALSE)</f>
        <v>34.53</v>
      </c>
    </row>
    <row r="83" spans="1:10" x14ac:dyDescent="0.2">
      <c r="A83" s="10">
        <v>78</v>
      </c>
      <c r="B83" s="12">
        <f>VLOOKUP(A83,[1]věž!$A$6:$P$115,3,FALSE)</f>
        <v>78</v>
      </c>
      <c r="C83" s="12" t="str">
        <f>VLOOKUP(A83,[1]věž!$A$6:$P$115,5,FALSE)</f>
        <v/>
      </c>
      <c r="D83" s="12">
        <f>VLOOKUP(A83,[1]věž!$A$6:$P$115,7,FALSE)</f>
        <v>32</v>
      </c>
      <c r="E83" s="12">
        <f>VLOOKUP(A83,[1]věž!$A$6:$P$115,10,FALSE)</f>
        <v>20</v>
      </c>
      <c r="F83" s="12" t="str">
        <f>VLOOKUP(A83,[1]věž!$A$6:$P$115,12,FALSE)</f>
        <v>Jiří ŠTÁBL</v>
      </c>
      <c r="G83" s="12" t="str">
        <f>VLOOKUP(A83,[1]věž!$A$6:$P$115,13,FALSE)</f>
        <v>Šumperk</v>
      </c>
      <c r="H83" s="11">
        <f>VLOOKUP(A83,[1]věž!$A$6:$P$115,14,FALSE)</f>
        <v>42</v>
      </c>
      <c r="I83" s="11">
        <f>VLOOKUP(A83,[1]věž!$A$6:$P$115,15,FALSE)</f>
        <v>35.24</v>
      </c>
      <c r="J83" s="11">
        <f>VLOOKUP(A83,[1]věž!$A$6:$P$115,16,FALSE)</f>
        <v>35.24</v>
      </c>
    </row>
    <row r="84" spans="1:10" x14ac:dyDescent="0.2">
      <c r="A84" s="10">
        <v>79</v>
      </c>
      <c r="B84" s="12">
        <f>VLOOKUP(A84,[1]věž!$A$6:$P$115,3,FALSE)</f>
        <v>79</v>
      </c>
      <c r="C84" s="12" t="str">
        <f>VLOOKUP(A84,[1]věž!$A$6:$P$115,5,FALSE)</f>
        <v/>
      </c>
      <c r="D84" s="12">
        <f>VLOOKUP(A84,[1]věž!$A$6:$P$115,7,FALSE)</f>
        <v>33</v>
      </c>
      <c r="E84" s="12">
        <f>VLOOKUP(A84,[1]věž!$A$6:$P$115,10,FALSE)</f>
        <v>91</v>
      </c>
      <c r="F84" s="12" t="str">
        <f>VLOOKUP(A84,[1]věž!$A$6:$P$115,12,FALSE)</f>
        <v>Aleš JURČÁK</v>
      </c>
      <c r="G84" s="12" t="str">
        <f>VLOOKUP(A84,[1]věž!$A$6:$P$115,13,FALSE)</f>
        <v>Jeseník</v>
      </c>
      <c r="H84" s="11">
        <f>VLOOKUP(A84,[1]věž!$A$6:$P$115,14,FALSE)</f>
        <v>35.270000000000003</v>
      </c>
      <c r="I84" s="11">
        <f>VLOOKUP(A84,[1]věž!$A$6:$P$115,15,FALSE)</f>
        <v>99.99</v>
      </c>
      <c r="J84" s="11">
        <f>VLOOKUP(A84,[1]věž!$A$6:$P$115,16,FALSE)</f>
        <v>35.270000000000003</v>
      </c>
    </row>
    <row r="85" spans="1:10" x14ac:dyDescent="0.2">
      <c r="A85" s="10">
        <v>80</v>
      </c>
      <c r="B85" s="12">
        <f>VLOOKUP(A85,[1]věž!$A$6:$P$115,3,FALSE)</f>
        <v>80</v>
      </c>
      <c r="C85" s="12" t="str">
        <f>VLOOKUP(A85,[1]věž!$A$6:$P$115,5,FALSE)</f>
        <v/>
      </c>
      <c r="D85" s="12">
        <f>VLOOKUP(A85,[1]věž!$A$6:$P$115,7,FALSE)</f>
        <v>34</v>
      </c>
      <c r="E85" s="12">
        <f>VLOOKUP(A85,[1]věž!$A$6:$P$115,10,FALSE)</f>
        <v>98</v>
      </c>
      <c r="F85" s="12" t="str">
        <f>VLOOKUP(A85,[1]věž!$A$6:$P$115,12,FALSE)</f>
        <v>Martin TONHAUSER</v>
      </c>
      <c r="G85" s="12" t="str">
        <f>VLOOKUP(A85,[1]věž!$A$6:$P$115,13,FALSE)</f>
        <v>Jeseník</v>
      </c>
      <c r="H85" s="11">
        <f>VLOOKUP(A85,[1]věž!$A$6:$P$115,14,FALSE)</f>
        <v>35.65</v>
      </c>
      <c r="I85" s="11">
        <f>VLOOKUP(A85,[1]věž!$A$6:$P$115,15,FALSE)</f>
        <v>99.99</v>
      </c>
      <c r="J85" s="11">
        <f>VLOOKUP(A85,[1]věž!$A$6:$P$115,16,FALSE)</f>
        <v>35.65</v>
      </c>
    </row>
    <row r="86" spans="1:10" x14ac:dyDescent="0.2">
      <c r="A86" s="10">
        <v>81</v>
      </c>
      <c r="B86" s="12">
        <f>VLOOKUP(A86,[1]věž!$A$6:$P$115,3,FALSE)</f>
        <v>81</v>
      </c>
      <c r="C86" s="12" t="str">
        <f>VLOOKUP(A86,[1]věž!$A$6:$P$115,5,FALSE)</f>
        <v/>
      </c>
      <c r="D86" s="12">
        <f>VLOOKUP(A86,[1]věž!$A$6:$P$115,7,FALSE)</f>
        <v>35</v>
      </c>
      <c r="E86" s="12">
        <f>VLOOKUP(A86,[1]věž!$A$6:$P$115,10,FALSE)</f>
        <v>99</v>
      </c>
      <c r="F86" s="12" t="str">
        <f>VLOOKUP(A86,[1]věž!$A$6:$P$115,12,FALSE)</f>
        <v>Tomáš WADEL</v>
      </c>
      <c r="G86" s="12" t="str">
        <f>VLOOKUP(A86,[1]věž!$A$6:$P$115,13,FALSE)</f>
        <v>Jeseník</v>
      </c>
      <c r="H86" s="11">
        <f>VLOOKUP(A86,[1]věž!$A$6:$P$115,14,FALSE)</f>
        <v>37.25</v>
      </c>
      <c r="I86" s="11">
        <f>VLOOKUP(A86,[1]věž!$A$6:$P$115,15,FALSE)</f>
        <v>99.99</v>
      </c>
      <c r="J86" s="11">
        <f>VLOOKUP(A86,[1]věž!$A$6:$P$115,16,FALSE)</f>
        <v>37.25</v>
      </c>
    </row>
    <row r="87" spans="1:10" x14ac:dyDescent="0.2">
      <c r="A87" s="10">
        <v>82</v>
      </c>
      <c r="B87" s="12">
        <f>VLOOKUP(A87,[1]věž!$A$6:$P$115,3,FALSE)</f>
        <v>82</v>
      </c>
      <c r="C87" s="12" t="str">
        <f>VLOOKUP(A87,[1]věž!$A$6:$P$115,5,FALSE)</f>
        <v/>
      </c>
      <c r="D87" s="12">
        <f>VLOOKUP(A87,[1]věž!$A$6:$P$115,7,FALSE)</f>
        <v>36</v>
      </c>
      <c r="E87" s="12">
        <f>VLOOKUP(A87,[1]věž!$A$6:$P$115,10,FALSE)</f>
        <v>71</v>
      </c>
      <c r="F87" s="12" t="str">
        <f>VLOOKUP(A87,[1]věž!$A$6:$P$115,12,FALSE)</f>
        <v>Robert JURÁK</v>
      </c>
      <c r="G87" s="12" t="str">
        <f>VLOOKUP(A87,[1]věž!$A$6:$P$115,13,FALSE)</f>
        <v>Prostějov</v>
      </c>
      <c r="H87" s="11">
        <f>VLOOKUP(A87,[1]věž!$A$6:$P$115,14,FALSE)</f>
        <v>47.6</v>
      </c>
      <c r="I87" s="11">
        <f>VLOOKUP(A87,[1]věž!$A$6:$P$115,15,FALSE)</f>
        <v>99.99</v>
      </c>
      <c r="J87" s="11">
        <f>VLOOKUP(A87,[1]věž!$A$6:$P$115,16,FALSE)</f>
        <v>47.6</v>
      </c>
    </row>
    <row r="88" spans="1:10" x14ac:dyDescent="0.2">
      <c r="A88" s="10">
        <v>83</v>
      </c>
      <c r="B88" s="12">
        <f>VLOOKUP(A88,[1]věž!$A$6:$P$115,3,FALSE)</f>
        <v>83</v>
      </c>
      <c r="C88" s="12">
        <f>VLOOKUP(A88,[1]věž!$A$6:$P$115,5,FALSE)</f>
        <v>47</v>
      </c>
      <c r="D88" s="12" t="str">
        <f>VLOOKUP(A88,[1]věž!$A$6:$P$115,7,FALSE)</f>
        <v/>
      </c>
      <c r="E88" s="12">
        <f>VLOOKUP(A88,[1]věž!$A$6:$P$115,10,FALSE)</f>
        <v>88</v>
      </c>
      <c r="F88" s="12" t="str">
        <f>VLOOKUP(A88,[1]věž!$A$6:$P$115,12,FALSE)</f>
        <v>Pavel VITÁSEK</v>
      </c>
      <c r="G88" s="12" t="str">
        <f>VLOOKUP(A88,[1]věž!$A$6:$P$115,13,FALSE)</f>
        <v>Bruntál</v>
      </c>
      <c r="H88" s="11">
        <f>VLOOKUP(A88,[1]věž!$A$6:$P$115,14,FALSE)</f>
        <v>53.23</v>
      </c>
      <c r="I88" s="11">
        <f>VLOOKUP(A88,[1]věž!$A$6:$P$115,15,FALSE)</f>
        <v>99.99</v>
      </c>
      <c r="J88" s="11">
        <f>VLOOKUP(A88,[1]věž!$A$6:$P$115,16,FALSE)</f>
        <v>53.23</v>
      </c>
    </row>
    <row r="89" spans="1:10" hidden="1" x14ac:dyDescent="0.2">
      <c r="A89" s="10">
        <v>84</v>
      </c>
      <c r="B89" s="12">
        <f>VLOOKUP(A89,[1]věž!$A$6:$P$115,3,FALSE)</f>
        <v>110</v>
      </c>
      <c r="C89" s="12">
        <f>VLOOKUP(A89,[1]věž!$A$6:$P$115,5,FALSE)</f>
        <v>48</v>
      </c>
      <c r="D89" s="12" t="str">
        <f>VLOOKUP(A89,[1]věž!$A$6:$P$115,7,FALSE)</f>
        <v/>
      </c>
      <c r="E89" s="12">
        <f>VLOOKUP(A89,[1]věž!$A$6:$P$115,10,FALSE)</f>
        <v>2</v>
      </c>
      <c r="F89" s="12" t="str">
        <f>VLOOKUP(A89,[1]věž!$A$6:$P$115,12,FALSE)</f>
        <v>Jan VYVIAL</v>
      </c>
      <c r="G89" s="12" t="str">
        <f>VLOOKUP(A89,[1]věž!$A$6:$P$115,13,FALSE)</f>
        <v>Ostrava</v>
      </c>
      <c r="H89" s="11">
        <f>VLOOKUP(A89,[1]věž!$A$6:$P$115,14,FALSE)</f>
        <v>99.99</v>
      </c>
      <c r="I89" s="11">
        <f>VLOOKUP(A89,[1]věž!$A$6:$P$115,15,FALSE)</f>
        <v>99.99</v>
      </c>
      <c r="J89" s="11">
        <f>VLOOKUP(A89,[1]věž!$A$6:$P$115,16,FALSE)</f>
        <v>99.99</v>
      </c>
    </row>
    <row r="90" spans="1:10" hidden="1" x14ac:dyDescent="0.2">
      <c r="A90" s="10">
        <v>85</v>
      </c>
      <c r="B90" s="12">
        <f>VLOOKUP(A90,[1]věž!$A$6:$P$115,3,FALSE)</f>
        <v>110</v>
      </c>
      <c r="C90" s="12">
        <f>VLOOKUP(A90,[1]věž!$A$6:$P$115,5,FALSE)</f>
        <v>48</v>
      </c>
      <c r="D90" s="12" t="str">
        <f>VLOOKUP(A90,[1]věž!$A$6:$P$115,7,FALSE)</f>
        <v/>
      </c>
      <c r="E90" s="12">
        <f>VLOOKUP(A90,[1]věž!$A$6:$P$115,10,FALSE)</f>
        <v>9</v>
      </c>
      <c r="F90" s="12" t="str">
        <f>VLOOKUP(A90,[1]věž!$A$6:$P$115,12,FALSE)</f>
        <v>Tomáš MONSPORT</v>
      </c>
      <c r="G90" s="12" t="str">
        <f>VLOOKUP(A90,[1]věž!$A$6:$P$115,13,FALSE)</f>
        <v>Ostrava</v>
      </c>
      <c r="H90" s="11">
        <f>VLOOKUP(A90,[1]věž!$A$6:$P$115,14,FALSE)</f>
        <v>99.99</v>
      </c>
      <c r="I90" s="11">
        <f>VLOOKUP(A90,[1]věž!$A$6:$P$115,15,FALSE)</f>
        <v>99.99</v>
      </c>
      <c r="J90" s="11">
        <f>VLOOKUP(A90,[1]věž!$A$6:$P$115,16,FALSE)</f>
        <v>99.99</v>
      </c>
    </row>
    <row r="91" spans="1:10" hidden="1" x14ac:dyDescent="0.2">
      <c r="A91" s="10">
        <v>86</v>
      </c>
      <c r="B91" s="12">
        <f>VLOOKUP(A91,[1]věž!$A$6:$P$115,3,FALSE)</f>
        <v>110</v>
      </c>
      <c r="C91" s="12">
        <f>VLOOKUP(A91,[1]věž!$A$6:$P$115,5,FALSE)</f>
        <v>48</v>
      </c>
      <c r="D91" s="12" t="str">
        <f>VLOOKUP(A91,[1]věž!$A$6:$P$115,7,FALSE)</f>
        <v/>
      </c>
      <c r="E91" s="12">
        <f>VLOOKUP(A91,[1]věž!$A$6:$P$115,10,FALSE)</f>
        <v>10</v>
      </c>
      <c r="F91" s="12" t="str">
        <f>VLOOKUP(A91,[1]věž!$A$6:$P$115,12,FALSE)</f>
        <v>Milan ONDERKA</v>
      </c>
      <c r="G91" s="12" t="str">
        <f>VLOOKUP(A91,[1]věž!$A$6:$P$115,13,FALSE)</f>
        <v>Ostrava</v>
      </c>
      <c r="H91" s="11">
        <f>VLOOKUP(A91,[1]věž!$A$6:$P$115,14,FALSE)</f>
        <v>99.99</v>
      </c>
      <c r="I91" s="11">
        <f>VLOOKUP(A91,[1]věž!$A$6:$P$115,15,FALSE)</f>
        <v>99.99</v>
      </c>
      <c r="J91" s="11">
        <f>VLOOKUP(A91,[1]věž!$A$6:$P$115,16,FALSE)</f>
        <v>99.99</v>
      </c>
    </row>
    <row r="92" spans="1:10" hidden="1" x14ac:dyDescent="0.2">
      <c r="A92" s="10">
        <v>87</v>
      </c>
      <c r="B92" s="12">
        <f>VLOOKUP(A92,[1]věž!$A$6:$P$115,3,FALSE)</f>
        <v>110</v>
      </c>
      <c r="C92" s="12" t="str">
        <f>VLOOKUP(A92,[1]věž!$A$6:$P$115,5,FALSE)</f>
        <v/>
      </c>
      <c r="D92" s="12">
        <f>VLOOKUP(A92,[1]věž!$A$6:$P$115,7,FALSE)</f>
        <v>37</v>
      </c>
      <c r="E92" s="12">
        <f>VLOOKUP(A92,[1]věž!$A$6:$P$115,10,FALSE)</f>
        <v>15</v>
      </c>
      <c r="F92" s="12" t="str">
        <f>VLOOKUP(A92,[1]věž!$A$6:$P$115,12,FALSE)</f>
        <v>Michal DRTIL</v>
      </c>
      <c r="G92" s="12" t="str">
        <f>VLOOKUP(A92,[1]věž!$A$6:$P$115,13,FALSE)</f>
        <v>Šumperk</v>
      </c>
      <c r="H92" s="11">
        <f>VLOOKUP(A92,[1]věž!$A$6:$P$115,14,FALSE)</f>
        <v>99.99</v>
      </c>
      <c r="I92" s="11">
        <f>VLOOKUP(A92,[1]věž!$A$6:$P$115,15,FALSE)</f>
        <v>99.99</v>
      </c>
      <c r="J92" s="11">
        <f>VLOOKUP(A92,[1]věž!$A$6:$P$115,16,FALSE)</f>
        <v>99.99</v>
      </c>
    </row>
    <row r="93" spans="1:10" hidden="1" x14ac:dyDescent="0.2">
      <c r="A93" s="10">
        <v>88</v>
      </c>
      <c r="B93" s="12">
        <f>VLOOKUP(A93,[1]věž!$A$6:$P$115,3,FALSE)</f>
        <v>110</v>
      </c>
      <c r="C93" s="12" t="str">
        <f>VLOOKUP(A93,[1]věž!$A$6:$P$115,5,FALSE)</f>
        <v/>
      </c>
      <c r="D93" s="12">
        <f>VLOOKUP(A93,[1]věž!$A$6:$P$115,7,FALSE)</f>
        <v>37</v>
      </c>
      <c r="E93" s="12">
        <f>VLOOKUP(A93,[1]věž!$A$6:$P$115,10,FALSE)</f>
        <v>18</v>
      </c>
      <c r="F93" s="12" t="str">
        <f>VLOOKUP(A93,[1]věž!$A$6:$P$115,12,FALSE)</f>
        <v>neobsazen</v>
      </c>
      <c r="G93" s="12" t="str">
        <f>VLOOKUP(A93,[1]věž!$A$6:$P$115,13,FALSE)</f>
        <v>Šumperk</v>
      </c>
      <c r="H93" s="11">
        <f>VLOOKUP(A93,[1]věž!$A$6:$P$115,14,FALSE)</f>
        <v>99.99</v>
      </c>
      <c r="I93" s="11">
        <f>VLOOKUP(A93,[1]věž!$A$6:$P$115,15,FALSE)</f>
        <v>99.99</v>
      </c>
      <c r="J93" s="11">
        <f>VLOOKUP(A93,[1]věž!$A$6:$P$115,16,FALSE)</f>
        <v>99.99</v>
      </c>
    </row>
    <row r="94" spans="1:10" hidden="1" x14ac:dyDescent="0.2">
      <c r="A94" s="10">
        <v>89</v>
      </c>
      <c r="B94" s="12">
        <f>VLOOKUP(A94,[1]věž!$A$6:$P$115,3,FALSE)</f>
        <v>110</v>
      </c>
      <c r="C94" s="12">
        <f>VLOOKUP(A94,[1]věž!$A$6:$P$115,5,FALSE)</f>
        <v>48</v>
      </c>
      <c r="D94" s="12" t="str">
        <f>VLOOKUP(A94,[1]věž!$A$6:$P$115,7,FALSE)</f>
        <v/>
      </c>
      <c r="E94" s="12">
        <f>VLOOKUP(A94,[1]věž!$A$6:$P$115,10,FALSE)</f>
        <v>25</v>
      </c>
      <c r="F94" s="12" t="str">
        <f>VLOOKUP(A94,[1]věž!$A$6:$P$115,12,FALSE)</f>
        <v>Radomír KUBESA</v>
      </c>
      <c r="G94" s="12" t="str">
        <f>VLOOKUP(A94,[1]věž!$A$6:$P$115,13,FALSE)</f>
        <v>Opava</v>
      </c>
      <c r="H94" s="11">
        <f>VLOOKUP(A94,[1]věž!$A$6:$P$115,14,FALSE)</f>
        <v>99.99</v>
      </c>
      <c r="I94" s="11">
        <f>VLOOKUP(A94,[1]věž!$A$6:$P$115,15,FALSE)</f>
        <v>99.99</v>
      </c>
      <c r="J94" s="11">
        <f>VLOOKUP(A94,[1]věž!$A$6:$P$115,16,FALSE)</f>
        <v>99.99</v>
      </c>
    </row>
    <row r="95" spans="1:10" hidden="1" x14ac:dyDescent="0.2">
      <c r="A95" s="10">
        <v>90</v>
      </c>
      <c r="B95" s="12">
        <f>VLOOKUP(A95,[1]věž!$A$6:$P$115,3,FALSE)</f>
        <v>110</v>
      </c>
      <c r="C95" s="12">
        <f>VLOOKUP(A95,[1]věž!$A$6:$P$115,5,FALSE)</f>
        <v>48</v>
      </c>
      <c r="D95" s="12" t="str">
        <f>VLOOKUP(A95,[1]věž!$A$6:$P$115,7,FALSE)</f>
        <v/>
      </c>
      <c r="E95" s="12">
        <f>VLOOKUP(A95,[1]věž!$A$6:$P$115,10,FALSE)</f>
        <v>26</v>
      </c>
      <c r="F95" s="12" t="str">
        <f>VLOOKUP(A95,[1]věž!$A$6:$P$115,12,FALSE)</f>
        <v>Robin MALCHÁREK</v>
      </c>
      <c r="G95" s="12" t="str">
        <f>VLOOKUP(A95,[1]věž!$A$6:$P$115,13,FALSE)</f>
        <v>Opava</v>
      </c>
      <c r="H95" s="11">
        <f>VLOOKUP(A95,[1]věž!$A$6:$P$115,14,FALSE)</f>
        <v>99.99</v>
      </c>
      <c r="I95" s="11">
        <f>VLOOKUP(A95,[1]věž!$A$6:$P$115,15,FALSE)</f>
        <v>99.99</v>
      </c>
      <c r="J95" s="11">
        <f>VLOOKUP(A95,[1]věž!$A$6:$P$115,16,FALSE)</f>
        <v>99.99</v>
      </c>
    </row>
    <row r="96" spans="1:10" hidden="1" x14ac:dyDescent="0.2">
      <c r="A96" s="10">
        <v>91</v>
      </c>
      <c r="B96" s="12">
        <f>VLOOKUP(A96,[1]věž!$A$6:$P$115,3,FALSE)</f>
        <v>110</v>
      </c>
      <c r="C96" s="12" t="str">
        <f>VLOOKUP(A96,[1]věž!$A$6:$P$115,5,FALSE)</f>
        <v/>
      </c>
      <c r="D96" s="12">
        <f>VLOOKUP(A96,[1]věž!$A$6:$P$115,7,FALSE)</f>
        <v>37</v>
      </c>
      <c r="E96" s="12">
        <f>VLOOKUP(A96,[1]věž!$A$6:$P$115,10,FALSE)</f>
        <v>34</v>
      </c>
      <c r="F96" s="12" t="str">
        <f>VLOOKUP(A96,[1]věž!$A$6:$P$115,12,FALSE)</f>
        <v>Pavel POPELKA</v>
      </c>
      <c r="G96" s="12" t="str">
        <f>VLOOKUP(A96,[1]věž!$A$6:$P$115,13,FALSE)</f>
        <v>Olomouc</v>
      </c>
      <c r="H96" s="11">
        <f>VLOOKUP(A96,[1]věž!$A$6:$P$115,14,FALSE)</f>
        <v>99.99</v>
      </c>
      <c r="I96" s="11">
        <f>VLOOKUP(A96,[1]věž!$A$6:$P$115,15,FALSE)</f>
        <v>99.99</v>
      </c>
      <c r="J96" s="11">
        <f>VLOOKUP(A96,[1]věž!$A$6:$P$115,16,FALSE)</f>
        <v>99.99</v>
      </c>
    </row>
    <row r="97" spans="1:10" hidden="1" x14ac:dyDescent="0.2">
      <c r="A97" s="10">
        <v>92</v>
      </c>
      <c r="B97" s="12">
        <f>VLOOKUP(A97,[1]věž!$A$6:$P$115,3,FALSE)</f>
        <v>110</v>
      </c>
      <c r="C97" s="12" t="str">
        <f>VLOOKUP(A97,[1]věž!$A$6:$P$115,5,FALSE)</f>
        <v/>
      </c>
      <c r="D97" s="12">
        <f>VLOOKUP(A97,[1]věž!$A$6:$P$115,7,FALSE)</f>
        <v>37</v>
      </c>
      <c r="E97" s="12">
        <f>VLOOKUP(A97,[1]věž!$A$6:$P$115,10,FALSE)</f>
        <v>35</v>
      </c>
      <c r="F97" s="12" t="str">
        <f>VLOOKUP(A97,[1]věž!$A$6:$P$115,12,FALSE)</f>
        <v>Pavel GALETKA</v>
      </c>
      <c r="G97" s="12" t="str">
        <f>VLOOKUP(A97,[1]věž!$A$6:$P$115,13,FALSE)</f>
        <v>Olomouc</v>
      </c>
      <c r="H97" s="11">
        <f>VLOOKUP(A97,[1]věž!$A$6:$P$115,14,FALSE)</f>
        <v>99.99</v>
      </c>
      <c r="I97" s="11">
        <f>VLOOKUP(A97,[1]věž!$A$6:$P$115,15,FALSE)</f>
        <v>99.99</v>
      </c>
      <c r="J97" s="11">
        <f>VLOOKUP(A97,[1]věž!$A$6:$P$115,16,FALSE)</f>
        <v>99.99</v>
      </c>
    </row>
    <row r="98" spans="1:10" hidden="1" x14ac:dyDescent="0.2">
      <c r="A98" s="10">
        <v>93</v>
      </c>
      <c r="B98" s="12">
        <f>VLOOKUP(A98,[1]věž!$A$6:$P$115,3,FALSE)</f>
        <v>110</v>
      </c>
      <c r="C98" s="12" t="str">
        <f>VLOOKUP(A98,[1]věž!$A$6:$P$115,5,FALSE)</f>
        <v/>
      </c>
      <c r="D98" s="12">
        <f>VLOOKUP(A98,[1]věž!$A$6:$P$115,7,FALSE)</f>
        <v>37</v>
      </c>
      <c r="E98" s="12">
        <f>VLOOKUP(A98,[1]věž!$A$6:$P$115,10,FALSE)</f>
        <v>39</v>
      </c>
      <c r="F98" s="12" t="str">
        <f>VLOOKUP(A98,[1]věž!$A$6:$P$115,12,FALSE)</f>
        <v>Zdeněk ČURDA</v>
      </c>
      <c r="G98" s="12" t="str">
        <f>VLOOKUP(A98,[1]věž!$A$6:$P$115,13,FALSE)</f>
        <v>Olomouc</v>
      </c>
      <c r="H98" s="11">
        <f>VLOOKUP(A98,[1]věž!$A$6:$P$115,14,FALSE)</f>
        <v>99.99</v>
      </c>
      <c r="I98" s="11">
        <f>VLOOKUP(A98,[1]věž!$A$6:$P$115,15,FALSE)</f>
        <v>99.99</v>
      </c>
      <c r="J98" s="11">
        <f>VLOOKUP(A98,[1]věž!$A$6:$P$115,16,FALSE)</f>
        <v>99.99</v>
      </c>
    </row>
    <row r="99" spans="1:10" hidden="1" x14ac:dyDescent="0.2">
      <c r="A99" s="10">
        <v>94</v>
      </c>
      <c r="B99" s="12">
        <f>VLOOKUP(A99,[1]věž!$A$6:$P$115,3,FALSE)</f>
        <v>110</v>
      </c>
      <c r="C99" s="12" t="str">
        <f>VLOOKUP(A99,[1]věž!$A$6:$P$115,5,FALSE)</f>
        <v/>
      </c>
      <c r="D99" s="12">
        <f>VLOOKUP(A99,[1]věž!$A$6:$P$115,7,FALSE)</f>
        <v>37</v>
      </c>
      <c r="E99" s="12">
        <f>VLOOKUP(A99,[1]věž!$A$6:$P$115,10,FALSE)</f>
        <v>40</v>
      </c>
      <c r="F99" s="12" t="str">
        <f>VLOOKUP(A99,[1]věž!$A$6:$P$115,12,FALSE)</f>
        <v>neobsazen</v>
      </c>
      <c r="G99" s="12" t="str">
        <f>VLOOKUP(A99,[1]věž!$A$6:$P$115,13,FALSE)</f>
        <v>Olomouc</v>
      </c>
      <c r="H99" s="11">
        <f>VLOOKUP(A99,[1]věž!$A$6:$P$115,14,FALSE)</f>
        <v>99.99</v>
      </c>
      <c r="I99" s="11">
        <f>VLOOKUP(A99,[1]věž!$A$6:$P$115,15,FALSE)</f>
        <v>99.99</v>
      </c>
      <c r="J99" s="11">
        <f>VLOOKUP(A99,[1]věž!$A$6:$P$115,16,FALSE)</f>
        <v>99.99</v>
      </c>
    </row>
    <row r="100" spans="1:10" hidden="1" x14ac:dyDescent="0.2">
      <c r="A100" s="10">
        <v>95</v>
      </c>
      <c r="B100" s="12">
        <f>VLOOKUP(A100,[1]věž!$A$6:$P$115,3,FALSE)</f>
        <v>110</v>
      </c>
      <c r="C100" s="12">
        <f>VLOOKUP(A100,[1]věž!$A$6:$P$115,5,FALSE)</f>
        <v>48</v>
      </c>
      <c r="D100" s="12" t="str">
        <f>VLOOKUP(A100,[1]věž!$A$6:$P$115,7,FALSE)</f>
        <v/>
      </c>
      <c r="E100" s="12">
        <f>VLOOKUP(A100,[1]věž!$A$6:$P$115,10,FALSE)</f>
        <v>42</v>
      </c>
      <c r="F100" s="12" t="str">
        <f>VLOOKUP(A100,[1]věž!$A$6:$P$115,12,FALSE)</f>
        <v>Petr LANGER</v>
      </c>
      <c r="G100" s="12" t="str">
        <f>VLOOKUP(A100,[1]věž!$A$6:$P$115,13,FALSE)</f>
        <v>Karviná</v>
      </c>
      <c r="H100" s="11">
        <f>VLOOKUP(A100,[1]věž!$A$6:$P$115,14,FALSE)</f>
        <v>99.99</v>
      </c>
      <c r="I100" s="11">
        <f>VLOOKUP(A100,[1]věž!$A$6:$P$115,15,FALSE)</f>
        <v>99.99</v>
      </c>
      <c r="J100" s="11">
        <f>VLOOKUP(A100,[1]věž!$A$6:$P$115,16,FALSE)</f>
        <v>99.99</v>
      </c>
    </row>
    <row r="101" spans="1:10" hidden="1" x14ac:dyDescent="0.2">
      <c r="A101" s="10">
        <v>96</v>
      </c>
      <c r="B101" s="12">
        <f>VLOOKUP(A101,[1]věž!$A$6:$P$115,3,FALSE)</f>
        <v>110</v>
      </c>
      <c r="C101" s="12">
        <f>VLOOKUP(A101,[1]věž!$A$6:$P$115,5,FALSE)</f>
        <v>48</v>
      </c>
      <c r="D101" s="12" t="str">
        <f>VLOOKUP(A101,[1]věž!$A$6:$P$115,7,FALSE)</f>
        <v/>
      </c>
      <c r="E101" s="12">
        <f>VLOOKUP(A101,[1]věž!$A$6:$P$115,10,FALSE)</f>
        <v>47</v>
      </c>
      <c r="F101" s="12" t="str">
        <f>VLOOKUP(A101,[1]věž!$A$6:$P$115,12,FALSE)</f>
        <v>Aleš MASNÝ</v>
      </c>
      <c r="G101" s="12" t="str">
        <f>VLOOKUP(A101,[1]věž!$A$6:$P$115,13,FALSE)</f>
        <v>Karviná</v>
      </c>
      <c r="H101" s="11">
        <f>VLOOKUP(A101,[1]věž!$A$6:$P$115,14,FALSE)</f>
        <v>99.99</v>
      </c>
      <c r="I101" s="11">
        <f>VLOOKUP(A101,[1]věž!$A$6:$P$115,15,FALSE)</f>
        <v>99.99</v>
      </c>
      <c r="J101" s="11">
        <f>VLOOKUP(A101,[1]věž!$A$6:$P$115,16,FALSE)</f>
        <v>99.99</v>
      </c>
    </row>
    <row r="102" spans="1:10" hidden="1" x14ac:dyDescent="0.2">
      <c r="A102" s="10">
        <v>97</v>
      </c>
      <c r="B102" s="12">
        <f>VLOOKUP(A102,[1]věž!$A$6:$P$115,3,FALSE)</f>
        <v>110</v>
      </c>
      <c r="C102" s="12" t="str">
        <f>VLOOKUP(A102,[1]věž!$A$6:$P$115,5,FALSE)</f>
        <v/>
      </c>
      <c r="D102" s="12">
        <f>VLOOKUP(A102,[1]věž!$A$6:$P$115,7,FALSE)</f>
        <v>37</v>
      </c>
      <c r="E102" s="12">
        <f>VLOOKUP(A102,[1]věž!$A$6:$P$115,10,FALSE)</f>
        <v>52</v>
      </c>
      <c r="F102" s="12" t="str">
        <f>VLOOKUP(A102,[1]věž!$A$6:$P$115,12,FALSE)</f>
        <v>Martin POPP</v>
      </c>
      <c r="G102" s="12" t="str">
        <f>VLOOKUP(A102,[1]věž!$A$6:$P$115,13,FALSE)</f>
        <v>Přerov</v>
      </c>
      <c r="H102" s="11">
        <f>VLOOKUP(A102,[1]věž!$A$6:$P$115,14,FALSE)</f>
        <v>99.99</v>
      </c>
      <c r="I102" s="11">
        <f>VLOOKUP(A102,[1]věž!$A$6:$P$115,15,FALSE)</f>
        <v>99.99</v>
      </c>
      <c r="J102" s="11">
        <f>VLOOKUP(A102,[1]věž!$A$6:$P$115,16,FALSE)</f>
        <v>99.99</v>
      </c>
    </row>
    <row r="103" spans="1:10" hidden="1" x14ac:dyDescent="0.2">
      <c r="A103" s="10">
        <v>98</v>
      </c>
      <c r="B103" s="12">
        <f>VLOOKUP(A103,[1]věž!$A$6:$P$115,3,FALSE)</f>
        <v>110</v>
      </c>
      <c r="C103" s="12" t="str">
        <f>VLOOKUP(A103,[1]věž!$A$6:$P$115,5,FALSE)</f>
        <v/>
      </c>
      <c r="D103" s="12">
        <f>VLOOKUP(A103,[1]věž!$A$6:$P$115,7,FALSE)</f>
        <v>37</v>
      </c>
      <c r="E103" s="12">
        <f>VLOOKUP(A103,[1]věž!$A$6:$P$115,10,FALSE)</f>
        <v>53</v>
      </c>
      <c r="F103" s="12" t="str">
        <f>VLOOKUP(A103,[1]věž!$A$6:$P$115,12,FALSE)</f>
        <v>Jakub STREMPEK</v>
      </c>
      <c r="G103" s="12" t="str">
        <f>VLOOKUP(A103,[1]věž!$A$6:$P$115,13,FALSE)</f>
        <v>Přerov</v>
      </c>
      <c r="H103" s="11">
        <f>VLOOKUP(A103,[1]věž!$A$6:$P$115,14,FALSE)</f>
        <v>99.99</v>
      </c>
      <c r="I103" s="11">
        <f>VLOOKUP(A103,[1]věž!$A$6:$P$115,15,FALSE)</f>
        <v>99.99</v>
      </c>
      <c r="J103" s="11">
        <f>VLOOKUP(A103,[1]věž!$A$6:$P$115,16,FALSE)</f>
        <v>99.99</v>
      </c>
    </row>
    <row r="104" spans="1:10" hidden="1" x14ac:dyDescent="0.2">
      <c r="A104" s="10">
        <v>99</v>
      </c>
      <c r="B104" s="12">
        <f>VLOOKUP(A104,[1]věž!$A$6:$P$115,3,FALSE)</f>
        <v>110</v>
      </c>
      <c r="C104" s="12">
        <f>VLOOKUP(A104,[1]věž!$A$6:$P$115,5,FALSE)</f>
        <v>48</v>
      </c>
      <c r="D104" s="12" t="str">
        <f>VLOOKUP(A104,[1]věž!$A$6:$P$115,7,FALSE)</f>
        <v/>
      </c>
      <c r="E104" s="12">
        <f>VLOOKUP(A104,[1]věž!$A$6:$P$115,10,FALSE)</f>
        <v>67</v>
      </c>
      <c r="F104" s="12" t="str">
        <f>VLOOKUP(A104,[1]věž!$A$6:$P$115,12,FALSE)</f>
        <v>Radek BOCEK</v>
      </c>
      <c r="G104" s="12" t="str">
        <f>VLOOKUP(A104,[1]věž!$A$6:$P$115,13,FALSE)</f>
        <v>Frýdek-Místek</v>
      </c>
      <c r="H104" s="11">
        <f>VLOOKUP(A104,[1]věž!$A$6:$P$115,14,FALSE)</f>
        <v>99.99</v>
      </c>
      <c r="I104" s="11">
        <f>VLOOKUP(A104,[1]věž!$A$6:$P$115,15,FALSE)</f>
        <v>99.99</v>
      </c>
      <c r="J104" s="11">
        <f>VLOOKUP(A104,[1]věž!$A$6:$P$115,16,FALSE)</f>
        <v>99.99</v>
      </c>
    </row>
    <row r="105" spans="1:10" hidden="1" x14ac:dyDescent="0.2">
      <c r="A105" s="10">
        <v>100</v>
      </c>
      <c r="B105" s="12">
        <f>VLOOKUP(A105,[1]věž!$A$6:$P$115,3,FALSE)</f>
        <v>110</v>
      </c>
      <c r="C105" s="12">
        <f>VLOOKUP(A105,[1]věž!$A$6:$P$115,5,FALSE)</f>
        <v>48</v>
      </c>
      <c r="D105" s="12" t="str">
        <f>VLOOKUP(A105,[1]věž!$A$6:$P$115,7,FALSE)</f>
        <v/>
      </c>
      <c r="E105" s="12">
        <f>VLOOKUP(A105,[1]věž!$A$6:$P$115,10,FALSE)</f>
        <v>70</v>
      </c>
      <c r="F105" s="12" t="str">
        <f>VLOOKUP(A105,[1]věž!$A$6:$P$115,12,FALSE)</f>
        <v>Jiří HRČEK</v>
      </c>
      <c r="G105" s="12" t="str">
        <f>VLOOKUP(A105,[1]věž!$A$6:$P$115,13,FALSE)</f>
        <v>Frýdek-Místek</v>
      </c>
      <c r="H105" s="11">
        <f>VLOOKUP(A105,[1]věž!$A$6:$P$115,14,FALSE)</f>
        <v>99.99</v>
      </c>
      <c r="I105" s="11">
        <f>VLOOKUP(A105,[1]věž!$A$6:$P$115,15,FALSE)</f>
        <v>99.99</v>
      </c>
      <c r="J105" s="11">
        <f>VLOOKUP(A105,[1]věž!$A$6:$P$115,16,FALSE)</f>
        <v>99.99</v>
      </c>
    </row>
    <row r="106" spans="1:10" hidden="1" x14ac:dyDescent="0.2">
      <c r="A106" s="10">
        <v>101</v>
      </c>
      <c r="B106" s="12">
        <f>VLOOKUP(A106,[1]věž!$A$6:$P$115,3,FALSE)</f>
        <v>110</v>
      </c>
      <c r="C106" s="12" t="str">
        <f>VLOOKUP(A106,[1]věž!$A$6:$P$115,5,FALSE)</f>
        <v/>
      </c>
      <c r="D106" s="12">
        <f>VLOOKUP(A106,[1]věž!$A$6:$P$115,7,FALSE)</f>
        <v>37</v>
      </c>
      <c r="E106" s="12">
        <f>VLOOKUP(A106,[1]věž!$A$6:$P$115,10,FALSE)</f>
        <v>78</v>
      </c>
      <c r="F106" s="12" t="str">
        <f>VLOOKUP(A106,[1]věž!$A$6:$P$115,12,FALSE)</f>
        <v>Radim LUKÁŠ</v>
      </c>
      <c r="G106" s="12" t="str">
        <f>VLOOKUP(A106,[1]věž!$A$6:$P$115,13,FALSE)</f>
        <v>Prostějov</v>
      </c>
      <c r="H106" s="11">
        <f>VLOOKUP(A106,[1]věž!$A$6:$P$115,14,FALSE)</f>
        <v>99.99</v>
      </c>
      <c r="I106" s="11">
        <f>VLOOKUP(A106,[1]věž!$A$6:$P$115,15,FALSE)</f>
        <v>99.99</v>
      </c>
      <c r="J106" s="11">
        <f>VLOOKUP(A106,[1]věž!$A$6:$P$115,16,FALSE)</f>
        <v>99.99</v>
      </c>
    </row>
    <row r="107" spans="1:10" hidden="1" x14ac:dyDescent="0.2">
      <c r="A107" s="10">
        <v>102</v>
      </c>
      <c r="B107" s="12">
        <f>VLOOKUP(A107,[1]věž!$A$6:$P$115,3,FALSE)</f>
        <v>110</v>
      </c>
      <c r="C107" s="12" t="str">
        <f>VLOOKUP(A107,[1]věž!$A$6:$P$115,5,FALSE)</f>
        <v/>
      </c>
      <c r="D107" s="12">
        <f>VLOOKUP(A107,[1]věž!$A$6:$P$115,7,FALSE)</f>
        <v>37</v>
      </c>
      <c r="E107" s="12">
        <f>VLOOKUP(A107,[1]věž!$A$6:$P$115,10,FALSE)</f>
        <v>80</v>
      </c>
      <c r="F107" s="12" t="str">
        <f>VLOOKUP(A107,[1]věž!$A$6:$P$115,12,FALSE)</f>
        <v>Lukáš HAVELKA</v>
      </c>
      <c r="G107" s="12" t="str">
        <f>VLOOKUP(A107,[1]věž!$A$6:$P$115,13,FALSE)</f>
        <v>Prostějov</v>
      </c>
      <c r="H107" s="11">
        <f>VLOOKUP(A107,[1]věž!$A$6:$P$115,14,FALSE)</f>
        <v>99.99</v>
      </c>
      <c r="I107" s="11">
        <f>VLOOKUP(A107,[1]věž!$A$6:$P$115,15,FALSE)</f>
        <v>99.99</v>
      </c>
      <c r="J107" s="11">
        <f>VLOOKUP(A107,[1]věž!$A$6:$P$115,16,FALSE)</f>
        <v>99.99</v>
      </c>
    </row>
    <row r="108" spans="1:10" hidden="1" x14ac:dyDescent="0.2">
      <c r="A108" s="10">
        <v>103</v>
      </c>
      <c r="B108" s="12">
        <f>VLOOKUP(A108,[1]věž!$A$6:$P$115,3,FALSE)</f>
        <v>110</v>
      </c>
      <c r="C108" s="12">
        <f>VLOOKUP(A108,[1]věž!$A$6:$P$115,5,FALSE)</f>
        <v>48</v>
      </c>
      <c r="D108" s="12" t="str">
        <f>VLOOKUP(A108,[1]věž!$A$6:$P$115,7,FALSE)</f>
        <v/>
      </c>
      <c r="E108" s="12">
        <f>VLOOKUP(A108,[1]věž!$A$6:$P$115,10,FALSE)</f>
        <v>82</v>
      </c>
      <c r="F108" s="12" t="str">
        <f>VLOOKUP(A108,[1]věž!$A$6:$P$115,12,FALSE)</f>
        <v>neobsazen</v>
      </c>
      <c r="G108" s="12" t="str">
        <f>VLOOKUP(A108,[1]věž!$A$6:$P$115,13,FALSE)</f>
        <v>Bruntál</v>
      </c>
      <c r="H108" s="11">
        <f>VLOOKUP(A108,[1]věž!$A$6:$P$115,14,FALSE)</f>
        <v>99.99</v>
      </c>
      <c r="I108" s="11">
        <f>VLOOKUP(A108,[1]věž!$A$6:$P$115,15,FALSE)</f>
        <v>99.99</v>
      </c>
      <c r="J108" s="11">
        <f>VLOOKUP(A108,[1]věž!$A$6:$P$115,16,FALSE)</f>
        <v>99.99</v>
      </c>
    </row>
    <row r="109" spans="1:10" hidden="1" x14ac:dyDescent="0.2">
      <c r="A109" s="10">
        <v>104</v>
      </c>
      <c r="B109" s="12">
        <f>VLOOKUP(A109,[1]věž!$A$6:$P$115,3,FALSE)</f>
        <v>110</v>
      </c>
      <c r="C109" s="12">
        <f>VLOOKUP(A109,[1]věž!$A$6:$P$115,5,FALSE)</f>
        <v>48</v>
      </c>
      <c r="D109" s="12" t="str">
        <f>VLOOKUP(A109,[1]věž!$A$6:$P$115,7,FALSE)</f>
        <v/>
      </c>
      <c r="E109" s="12">
        <f>VLOOKUP(A109,[1]věž!$A$6:$P$115,10,FALSE)</f>
        <v>83</v>
      </c>
      <c r="F109" s="12" t="str">
        <f>VLOOKUP(A109,[1]věž!$A$6:$P$115,12,FALSE)</f>
        <v>Roman ŠIMEK</v>
      </c>
      <c r="G109" s="12" t="str">
        <f>VLOOKUP(A109,[1]věž!$A$6:$P$115,13,FALSE)</f>
        <v>Bruntál</v>
      </c>
      <c r="H109" s="11">
        <f>VLOOKUP(A109,[1]věž!$A$6:$P$115,14,FALSE)</f>
        <v>99.99</v>
      </c>
      <c r="I109" s="11">
        <f>VLOOKUP(A109,[1]věž!$A$6:$P$115,15,FALSE)</f>
        <v>99.99</v>
      </c>
      <c r="J109" s="11">
        <f>VLOOKUP(A109,[1]věž!$A$6:$P$115,16,FALSE)</f>
        <v>99.99</v>
      </c>
    </row>
    <row r="110" spans="1:10" hidden="1" x14ac:dyDescent="0.2">
      <c r="A110" s="10">
        <v>105</v>
      </c>
      <c r="B110" s="12">
        <f>VLOOKUP(A110,[1]věž!$A$6:$P$115,3,FALSE)</f>
        <v>110</v>
      </c>
      <c r="C110" s="12" t="str">
        <f>VLOOKUP(A110,[1]věž!$A$6:$P$115,5,FALSE)</f>
        <v/>
      </c>
      <c r="D110" s="12">
        <f>VLOOKUP(A110,[1]věž!$A$6:$P$115,7,FALSE)</f>
        <v>37</v>
      </c>
      <c r="E110" s="12">
        <f>VLOOKUP(A110,[1]věž!$A$6:$P$115,10,FALSE)</f>
        <v>93</v>
      </c>
      <c r="F110" s="12" t="str">
        <f>VLOOKUP(A110,[1]věž!$A$6:$P$115,12,FALSE)</f>
        <v>Jan NAJVÁREK</v>
      </c>
      <c r="G110" s="12" t="str">
        <f>VLOOKUP(A110,[1]věž!$A$6:$P$115,13,FALSE)</f>
        <v>Jeseník</v>
      </c>
      <c r="H110" s="11">
        <f>VLOOKUP(A110,[1]věž!$A$6:$P$115,14,FALSE)</f>
        <v>99.99</v>
      </c>
      <c r="I110" s="11">
        <f>VLOOKUP(A110,[1]věž!$A$6:$P$115,15,FALSE)</f>
        <v>99.99</v>
      </c>
      <c r="J110" s="11">
        <f>VLOOKUP(A110,[1]věž!$A$6:$P$115,16,FALSE)</f>
        <v>99.99</v>
      </c>
    </row>
    <row r="111" spans="1:10" hidden="1" x14ac:dyDescent="0.2">
      <c r="A111" s="10">
        <v>106</v>
      </c>
      <c r="B111" s="12">
        <f>VLOOKUP(A111,[1]věž!$A$6:$P$115,3,FALSE)</f>
        <v>110</v>
      </c>
      <c r="C111" s="12" t="str">
        <f>VLOOKUP(A111,[1]věž!$A$6:$P$115,5,FALSE)</f>
        <v/>
      </c>
      <c r="D111" s="12">
        <f>VLOOKUP(A111,[1]věž!$A$6:$P$115,7,FALSE)</f>
        <v>37</v>
      </c>
      <c r="E111" s="12">
        <f>VLOOKUP(A111,[1]věž!$A$6:$P$115,10,FALSE)</f>
        <v>96</v>
      </c>
      <c r="F111" s="12" t="str">
        <f>VLOOKUP(A111,[1]věž!$A$6:$P$115,12,FALSE)</f>
        <v>Martin DISTLER</v>
      </c>
      <c r="G111" s="12" t="str">
        <f>VLOOKUP(A111,[1]věž!$A$6:$P$115,13,FALSE)</f>
        <v>Jeseník</v>
      </c>
      <c r="H111" s="11">
        <f>VLOOKUP(A111,[1]věž!$A$6:$P$115,14,FALSE)</f>
        <v>99.99</v>
      </c>
      <c r="I111" s="11">
        <f>VLOOKUP(A111,[1]věž!$A$6:$P$115,15,FALSE)</f>
        <v>99.99</v>
      </c>
      <c r="J111" s="11">
        <f>VLOOKUP(A111,[1]věž!$A$6:$P$115,16,FALSE)</f>
        <v>99.99</v>
      </c>
    </row>
    <row r="112" spans="1:10" hidden="1" x14ac:dyDescent="0.2">
      <c r="A112" s="10">
        <v>107</v>
      </c>
      <c r="B112" s="12">
        <f>VLOOKUP(A112,[1]věž!$A$6:$P$115,3,FALSE)</f>
        <v>110</v>
      </c>
      <c r="C112" s="12" t="str">
        <f>VLOOKUP(A112,[1]věž!$A$6:$P$115,5,FALSE)</f>
        <v/>
      </c>
      <c r="D112" s="12">
        <f>VLOOKUP(A112,[1]věž!$A$6:$P$115,7,FALSE)</f>
        <v>37</v>
      </c>
      <c r="E112" s="12">
        <f>VLOOKUP(A112,[1]věž!$A$6:$P$115,10,FALSE)</f>
        <v>97</v>
      </c>
      <c r="F112" s="12" t="str">
        <f>VLOOKUP(A112,[1]věž!$A$6:$P$115,12,FALSE)</f>
        <v>Martin SUROVÝCH</v>
      </c>
      <c r="G112" s="12" t="str">
        <f>VLOOKUP(A112,[1]věž!$A$6:$P$115,13,FALSE)</f>
        <v>Jeseník</v>
      </c>
      <c r="H112" s="11">
        <f>VLOOKUP(A112,[1]věž!$A$6:$P$115,14,FALSE)</f>
        <v>99.99</v>
      </c>
      <c r="I112" s="11">
        <f>VLOOKUP(A112,[1]věž!$A$6:$P$115,15,FALSE)</f>
        <v>99.99</v>
      </c>
      <c r="J112" s="11">
        <f>VLOOKUP(A112,[1]věž!$A$6:$P$115,16,FALSE)</f>
        <v>99.99</v>
      </c>
    </row>
    <row r="113" spans="1:10" hidden="1" x14ac:dyDescent="0.2">
      <c r="A113" s="10">
        <v>108</v>
      </c>
      <c r="B113" s="12">
        <f>VLOOKUP(A113,[1]věž!$A$6:$P$115,3,FALSE)</f>
        <v>110</v>
      </c>
      <c r="C113" s="12" t="str">
        <f>VLOOKUP(A113,[1]věž!$A$6:$P$115,5,FALSE)</f>
        <v/>
      </c>
      <c r="D113" s="12">
        <f>VLOOKUP(A113,[1]věž!$A$6:$P$115,7,FALSE)</f>
        <v>37</v>
      </c>
      <c r="E113" s="12">
        <f>VLOOKUP(A113,[1]věž!$A$6:$P$115,10,FALSE)</f>
        <v>100</v>
      </c>
      <c r="F113" s="12" t="str">
        <f>VLOOKUP(A113,[1]věž!$A$6:$P$115,12,FALSE)</f>
        <v xml:space="preserve">neobsazen </v>
      </c>
      <c r="G113" s="12" t="str">
        <f>VLOOKUP(A113,[1]věž!$A$6:$P$115,13,FALSE)</f>
        <v>Jeseník</v>
      </c>
      <c r="H113" s="11">
        <f>VLOOKUP(A113,[1]věž!$A$6:$P$115,14,FALSE)</f>
        <v>99.99</v>
      </c>
      <c r="I113" s="11">
        <f>VLOOKUP(A113,[1]věž!$A$6:$P$115,15,FALSE)</f>
        <v>99.99</v>
      </c>
      <c r="J113" s="11">
        <f>VLOOKUP(A113,[1]věž!$A$6:$P$115,16,FALSE)</f>
        <v>99.99</v>
      </c>
    </row>
    <row r="114" spans="1:10" hidden="1" x14ac:dyDescent="0.2">
      <c r="A114" s="10">
        <v>109</v>
      </c>
      <c r="B114" s="12">
        <f>VLOOKUP(A114,[1]věž!$A$6:$P$115,3,FALSE)</f>
        <v>110</v>
      </c>
      <c r="C114" s="12">
        <f>VLOOKUP(A114,[1]věž!$A$6:$P$115,5,FALSE)</f>
        <v>48</v>
      </c>
      <c r="D114" s="12" t="str">
        <f>VLOOKUP(A114,[1]věž!$A$6:$P$115,7,FALSE)</f>
        <v/>
      </c>
      <c r="E114" s="12">
        <f>VLOOKUP(A114,[1]věž!$A$6:$P$115,10,FALSE)</f>
        <v>107</v>
      </c>
      <c r="F114" s="12" t="str">
        <f>VLOOKUP(A114,[1]věž!$A$6:$P$115,12,FALSE)</f>
        <v>Tomáš VYKYDAL</v>
      </c>
      <c r="G114" s="12" t="str">
        <f>VLOOKUP(A114,[1]věž!$A$6:$P$115,13,FALSE)</f>
        <v>Nový Jičín</v>
      </c>
      <c r="H114" s="11">
        <f>VLOOKUP(A114,[1]věž!$A$6:$P$115,14,FALSE)</f>
        <v>99.99</v>
      </c>
      <c r="I114" s="11">
        <f>VLOOKUP(A114,[1]věž!$A$6:$P$115,15,FALSE)</f>
        <v>99.99</v>
      </c>
      <c r="J114" s="11">
        <f>VLOOKUP(A114,[1]věž!$A$6:$P$115,16,FALSE)</f>
        <v>99.99</v>
      </c>
    </row>
    <row r="115" spans="1:10" hidden="1" x14ac:dyDescent="0.2">
      <c r="A115" s="10">
        <v>110</v>
      </c>
      <c r="B115" s="12">
        <f>VLOOKUP(A115,[1]věž!$A$6:$P$115,3,FALSE)</f>
        <v>110</v>
      </c>
      <c r="C115" s="12">
        <f>VLOOKUP(A115,[1]věž!$A$6:$P$115,5,FALSE)</f>
        <v>48</v>
      </c>
      <c r="D115" s="12" t="str">
        <f>VLOOKUP(A115,[1]věž!$A$6:$P$115,7,FALSE)</f>
        <v/>
      </c>
      <c r="E115" s="12">
        <f>VLOOKUP(A115,[1]věž!$A$6:$P$115,10,FALSE)</f>
        <v>108</v>
      </c>
      <c r="F115" s="12" t="str">
        <f>VLOOKUP(A115,[1]věž!$A$6:$P$115,12,FALSE)</f>
        <v>Tomáš ČTVRTŇÁK</v>
      </c>
      <c r="G115" s="12" t="str">
        <f>VLOOKUP(A115,[1]věž!$A$6:$P$115,13,FALSE)</f>
        <v>Nový Jičín</v>
      </c>
      <c r="H115" s="11">
        <f>VLOOKUP(A115,[1]věž!$A$6:$P$115,14,FALSE)</f>
        <v>99.99</v>
      </c>
      <c r="I115" s="11">
        <f>VLOOKUP(A115,[1]věž!$A$6:$P$115,15,FALSE)</f>
        <v>99.99</v>
      </c>
      <c r="J115" s="11">
        <f>VLOOKUP(A115,[1]věž!$A$6:$P$115,16,FALSE)</f>
        <v>99.99</v>
      </c>
    </row>
  </sheetData>
  <autoFilter ref="A5:J115"/>
  <conditionalFormatting sqref="H6:J115">
    <cfRule type="cellIs" dxfId="11" priority="1" stopIfTrue="1" operator="equal">
      <formula>99.99</formula>
    </cfRule>
    <cfRule type="cellIs" dxfId="10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  <pageSetUpPr fitToPage="1"/>
  </sheetPr>
  <dimension ref="A1:L115"/>
  <sheetViews>
    <sheetView topLeftCell="B1" workbookViewId="0">
      <selection activeCell="L27" sqref="L27"/>
    </sheetView>
  </sheetViews>
  <sheetFormatPr defaultRowHeight="12.75" x14ac:dyDescent="0.2"/>
  <cols>
    <col min="1" max="1" width="4.7109375" hidden="1" customWidth="1"/>
    <col min="3" max="3" width="5.140625" bestFit="1" customWidth="1"/>
    <col min="4" max="4" width="4.85546875" bestFit="1" customWidth="1"/>
    <col min="5" max="5" width="4.5703125" bestFit="1" customWidth="1"/>
    <col min="6" max="6" width="21" bestFit="1" customWidth="1"/>
    <col min="7" max="7" width="25.7109375" customWidth="1"/>
  </cols>
  <sheetData>
    <row r="1" spans="1:12" ht="15.75" x14ac:dyDescent="0.25">
      <c r="E1" s="1"/>
      <c r="G1" s="2" t="s">
        <v>0</v>
      </c>
      <c r="H1" s="1"/>
      <c r="I1" s="1"/>
    </row>
    <row r="2" spans="1:12" x14ac:dyDescent="0.2">
      <c r="E2" s="1"/>
      <c r="G2" s="3" t="s">
        <v>1</v>
      </c>
      <c r="H2" s="1"/>
      <c r="I2" s="1"/>
    </row>
    <row r="3" spans="1:12" x14ac:dyDescent="0.2">
      <c r="E3" s="1"/>
      <c r="G3" s="1" t="s">
        <v>66</v>
      </c>
      <c r="H3" s="1"/>
      <c r="I3" s="1"/>
    </row>
    <row r="4" spans="1:12" x14ac:dyDescent="0.2">
      <c r="E4" s="1"/>
      <c r="G4" s="76"/>
      <c r="H4" s="1"/>
      <c r="I4" s="1"/>
    </row>
    <row r="5" spans="1:12" x14ac:dyDescent="0.2">
      <c r="A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2</v>
      </c>
      <c r="I5" s="5" t="s">
        <v>62</v>
      </c>
      <c r="J5" s="5" t="s">
        <v>5</v>
      </c>
    </row>
    <row r="6" spans="1:12" x14ac:dyDescent="0.2">
      <c r="A6">
        <v>1</v>
      </c>
      <c r="B6" s="7">
        <f>VLOOKUP(A6,[1]dvojboj!$A$6:$M$115,3,FALSE)</f>
        <v>1</v>
      </c>
      <c r="C6" s="7">
        <f>VLOOKUP(A6,[1]dvojboj!$A$6:$M$115,5,FALSE)</f>
        <v>1</v>
      </c>
      <c r="D6" s="7" t="str">
        <f>VLOOKUP(A6,[1]dvojboj!$A$6:$M$115,7,FALSE)</f>
        <v/>
      </c>
      <c r="E6" s="7">
        <f>VLOOKUP(A6,[1]dvojboj!$A$6:$M$115,8,FALSE)</f>
        <v>1</v>
      </c>
      <c r="F6" s="7" t="str">
        <f>VLOOKUP(A6,[1]dvojboj!$A$6:$M$115,9,FALSE)</f>
        <v>Kamil BEZRUČ</v>
      </c>
      <c r="G6" s="7" t="str">
        <f>VLOOKUP(A6,[1]dvojboj!$A$6:$M$115,10,FALSE)</f>
        <v>Ostrava</v>
      </c>
      <c r="H6" s="8">
        <f>VLOOKUP(A6,[1]dvojboj!$A$6:$M$115,11,FALSE)</f>
        <v>17.22</v>
      </c>
      <c r="I6" s="8">
        <f>VLOOKUP(A6,[1]dvojboj!$A$6:$M$115,12,FALSE)</f>
        <v>13.74</v>
      </c>
      <c r="J6" s="8">
        <f>VLOOKUP(A6,[1]dvojboj!$A$6:$M$115,13,FALSE)</f>
        <v>30.96</v>
      </c>
      <c r="L6" s="9"/>
    </row>
    <row r="7" spans="1:12" x14ac:dyDescent="0.2">
      <c r="A7">
        <v>2</v>
      </c>
      <c r="B7" s="7">
        <f>VLOOKUP(A7,[1]dvojboj!$A$6:$M$115,3,FALSE)</f>
        <v>2</v>
      </c>
      <c r="C7" s="7">
        <f>VLOOKUP(A7,[1]dvojboj!$A$6:$M$115,5,FALSE)</f>
        <v>2</v>
      </c>
      <c r="D7" s="7" t="str">
        <f>VLOOKUP(A7,[1]dvojboj!$A$6:$M$115,7,FALSE)</f>
        <v/>
      </c>
      <c r="E7" s="7">
        <f>VLOOKUP(A7,[1]dvojboj!$A$6:$M$115,8,FALSE)</f>
        <v>7</v>
      </c>
      <c r="F7" s="7" t="str">
        <f>VLOOKUP(A7,[1]dvojboj!$A$6:$M$115,9,FALSE)</f>
        <v>Pavel KRPEC</v>
      </c>
      <c r="G7" s="7" t="str">
        <f>VLOOKUP(A7,[1]dvojboj!$A$6:$M$115,10,FALSE)</f>
        <v>Ostrava</v>
      </c>
      <c r="H7" s="8">
        <f>VLOOKUP(A7,[1]dvojboj!$A$6:$M$115,11,FALSE)</f>
        <v>16.100000000000001</v>
      </c>
      <c r="I7" s="8">
        <f>VLOOKUP(A7,[1]dvojboj!$A$6:$M$115,12,FALSE)</f>
        <v>15.14</v>
      </c>
      <c r="J7" s="8">
        <f>VLOOKUP(A7,[1]dvojboj!$A$6:$M$115,13,FALSE)</f>
        <v>31.240000000000002</v>
      </c>
    </row>
    <row r="8" spans="1:12" x14ac:dyDescent="0.2">
      <c r="A8">
        <v>3</v>
      </c>
      <c r="B8" s="7">
        <f>VLOOKUP(A8,[1]dvojboj!$A$6:$M$115,3,FALSE)</f>
        <v>3</v>
      </c>
      <c r="C8" s="7">
        <f>VLOOKUP(A8,[1]dvojboj!$A$6:$M$115,5,FALSE)</f>
        <v>3</v>
      </c>
      <c r="D8" s="7" t="str">
        <f>VLOOKUP(A8,[1]dvojboj!$A$6:$M$115,7,FALSE)</f>
        <v/>
      </c>
      <c r="E8" s="7">
        <f>VLOOKUP(A8,[1]dvojboj!$A$6:$M$115,8,FALSE)</f>
        <v>48</v>
      </c>
      <c r="F8" s="7" t="str">
        <f>VLOOKUP(A8,[1]dvojboj!$A$6:$M$115,9,FALSE)</f>
        <v>Jiří MOTYKA</v>
      </c>
      <c r="G8" s="7" t="str">
        <f>VLOOKUP(A8,[1]dvojboj!$A$6:$M$115,10,FALSE)</f>
        <v>Karviná</v>
      </c>
      <c r="H8" s="8">
        <f>VLOOKUP(A8,[1]dvojboj!$A$6:$M$115,11,FALSE)</f>
        <v>17.09</v>
      </c>
      <c r="I8" s="8">
        <f>VLOOKUP(A8,[1]dvojboj!$A$6:$M$115,12,FALSE)</f>
        <v>15.13</v>
      </c>
      <c r="J8" s="8">
        <f>VLOOKUP(A8,[1]dvojboj!$A$6:$M$115,13,FALSE)</f>
        <v>32.22</v>
      </c>
    </row>
    <row r="9" spans="1:12" x14ac:dyDescent="0.2">
      <c r="A9">
        <v>4</v>
      </c>
      <c r="B9" s="7">
        <f>VLOOKUP(A9,[1]dvojboj!$A$6:$M$115,3,FALSE)</f>
        <v>4</v>
      </c>
      <c r="C9" s="7">
        <f>VLOOKUP(A9,[1]dvojboj!$A$6:$M$115,5,FALSE)</f>
        <v>4</v>
      </c>
      <c r="D9" s="7" t="str">
        <f>VLOOKUP(A9,[1]dvojboj!$A$6:$M$115,7,FALSE)</f>
        <v/>
      </c>
      <c r="E9" s="7">
        <f>VLOOKUP(A9,[1]dvojboj!$A$6:$M$115,8,FALSE)</f>
        <v>4</v>
      </c>
      <c r="F9" s="7" t="str">
        <f>VLOOKUP(A9,[1]dvojboj!$A$6:$M$115,9,FALSE)</f>
        <v>František KUNOVSKÝ</v>
      </c>
      <c r="G9" s="7" t="str">
        <f>VLOOKUP(A9,[1]dvojboj!$A$6:$M$115,10,FALSE)</f>
        <v>Ostrava</v>
      </c>
      <c r="H9" s="8">
        <f>VLOOKUP(A9,[1]dvojboj!$A$6:$M$115,11,FALSE)</f>
        <v>15.82</v>
      </c>
      <c r="I9" s="8">
        <f>VLOOKUP(A9,[1]dvojboj!$A$6:$M$115,12,FALSE)</f>
        <v>16.43</v>
      </c>
      <c r="J9" s="8">
        <f>VLOOKUP(A9,[1]dvojboj!$A$6:$M$115,13,FALSE)</f>
        <v>32.25</v>
      </c>
    </row>
    <row r="10" spans="1:12" x14ac:dyDescent="0.2">
      <c r="A10">
        <v>5</v>
      </c>
      <c r="B10" s="7">
        <f>VLOOKUP(A10,[1]dvojboj!$A$6:$M$115,3,FALSE)</f>
        <v>5</v>
      </c>
      <c r="C10" s="7">
        <f>VLOOKUP(A10,[1]dvojboj!$A$6:$M$115,5,FALSE)</f>
        <v>5</v>
      </c>
      <c r="D10" s="7" t="str">
        <f>VLOOKUP(A10,[1]dvojboj!$A$6:$M$115,7,FALSE)</f>
        <v/>
      </c>
      <c r="E10" s="7">
        <f>VLOOKUP(A10,[1]dvojboj!$A$6:$M$115,8,FALSE)</f>
        <v>5</v>
      </c>
      <c r="F10" s="7" t="str">
        <f>VLOOKUP(A10,[1]dvojboj!$A$6:$M$115,9,FALSE)</f>
        <v>Jakub ARVAI</v>
      </c>
      <c r="G10" s="7" t="str">
        <f>VLOOKUP(A10,[1]dvojboj!$A$6:$M$115,10,FALSE)</f>
        <v>Ostrava</v>
      </c>
      <c r="H10" s="8">
        <f>VLOOKUP(A10,[1]dvojboj!$A$6:$M$115,11,FALSE)</f>
        <v>16.86</v>
      </c>
      <c r="I10" s="8">
        <f>VLOOKUP(A10,[1]dvojboj!$A$6:$M$115,12,FALSE)</f>
        <v>15.86</v>
      </c>
      <c r="J10" s="8">
        <f>VLOOKUP(A10,[1]dvojboj!$A$6:$M$115,13,FALSE)</f>
        <v>32.72</v>
      </c>
    </row>
    <row r="11" spans="1:12" x14ac:dyDescent="0.2">
      <c r="A11">
        <v>6</v>
      </c>
      <c r="B11" s="7">
        <f>VLOOKUP(A11,[1]dvojboj!$A$6:$M$115,3,FALSE)</f>
        <v>6</v>
      </c>
      <c r="C11" s="7">
        <f>VLOOKUP(A11,[1]dvojboj!$A$6:$M$115,5,FALSE)</f>
        <v>6</v>
      </c>
      <c r="D11" s="7" t="str">
        <f>VLOOKUP(A11,[1]dvojboj!$A$6:$M$115,7,FALSE)</f>
        <v/>
      </c>
      <c r="E11" s="7">
        <f>VLOOKUP(A11,[1]dvojboj!$A$6:$M$115,8,FALSE)</f>
        <v>44</v>
      </c>
      <c r="F11" s="7" t="str">
        <f>VLOOKUP(A11,[1]dvojboj!$A$6:$M$115,9,FALSE)</f>
        <v>Šimon KUDRNA</v>
      </c>
      <c r="G11" s="7" t="str">
        <f>VLOOKUP(A11,[1]dvojboj!$A$6:$M$115,10,FALSE)</f>
        <v>Karviná</v>
      </c>
      <c r="H11" s="8">
        <f>VLOOKUP(A11,[1]dvojboj!$A$6:$M$115,11,FALSE)</f>
        <v>17.11</v>
      </c>
      <c r="I11" s="8">
        <f>VLOOKUP(A11,[1]dvojboj!$A$6:$M$115,12,FALSE)</f>
        <v>16.309999999999999</v>
      </c>
      <c r="J11" s="8">
        <f>VLOOKUP(A11,[1]dvojboj!$A$6:$M$115,13,FALSE)</f>
        <v>33.42</v>
      </c>
    </row>
    <row r="12" spans="1:12" x14ac:dyDescent="0.2">
      <c r="A12">
        <v>7</v>
      </c>
      <c r="B12" s="7">
        <f>VLOOKUP(A12,[1]dvojboj!$A$6:$M$115,3,FALSE)</f>
        <v>7</v>
      </c>
      <c r="C12" s="7">
        <f>VLOOKUP(A12,[1]dvojboj!$A$6:$M$115,5,FALSE)</f>
        <v>7</v>
      </c>
      <c r="D12" s="7" t="str">
        <f>VLOOKUP(A12,[1]dvojboj!$A$6:$M$115,7,FALSE)</f>
        <v/>
      </c>
      <c r="E12" s="7">
        <f>VLOOKUP(A12,[1]dvojboj!$A$6:$M$115,8,FALSE)</f>
        <v>46</v>
      </c>
      <c r="F12" s="7" t="str">
        <f>VLOOKUP(A12,[1]dvojboj!$A$6:$M$115,9,FALSE)</f>
        <v>Tomáš DROBISZ</v>
      </c>
      <c r="G12" s="7" t="str">
        <f>VLOOKUP(A12,[1]dvojboj!$A$6:$M$115,10,FALSE)</f>
        <v>Karviná</v>
      </c>
      <c r="H12" s="8">
        <f>VLOOKUP(A12,[1]dvojboj!$A$6:$M$115,11,FALSE)</f>
        <v>16.829999999999998</v>
      </c>
      <c r="I12" s="8">
        <f>VLOOKUP(A12,[1]dvojboj!$A$6:$M$115,12,FALSE)</f>
        <v>16.690000000000001</v>
      </c>
      <c r="J12" s="8">
        <f>VLOOKUP(A12,[1]dvojboj!$A$6:$M$115,13,FALSE)</f>
        <v>33.519999999999996</v>
      </c>
    </row>
    <row r="13" spans="1:12" x14ac:dyDescent="0.2">
      <c r="A13">
        <v>8</v>
      </c>
      <c r="B13" s="7">
        <f>VLOOKUP(A13,[1]dvojboj!$A$6:$M$115,3,FALSE)</f>
        <v>8</v>
      </c>
      <c r="C13" s="7" t="str">
        <f>VLOOKUP(A13,[1]dvojboj!$A$6:$M$115,5,FALSE)</f>
        <v/>
      </c>
      <c r="D13" s="7">
        <f>VLOOKUP(A13,[1]dvojboj!$A$6:$M$115,7,FALSE)</f>
        <v>1</v>
      </c>
      <c r="E13" s="7">
        <f>VLOOKUP(A13,[1]dvojboj!$A$6:$M$115,8,FALSE)</f>
        <v>57</v>
      </c>
      <c r="F13" s="7" t="str">
        <f>VLOOKUP(A13,[1]dvojboj!$A$6:$M$115,9,FALSE)</f>
        <v>Václav BLAŽEK</v>
      </c>
      <c r="G13" s="7" t="str">
        <f>VLOOKUP(A13,[1]dvojboj!$A$6:$M$115,10,FALSE)</f>
        <v>Přerov</v>
      </c>
      <c r="H13" s="8">
        <f>VLOOKUP(A13,[1]dvojboj!$A$6:$M$115,11,FALSE)</f>
        <v>16.940000000000001</v>
      </c>
      <c r="I13" s="8">
        <f>VLOOKUP(A13,[1]dvojboj!$A$6:$M$115,12,FALSE)</f>
        <v>16.600000000000001</v>
      </c>
      <c r="J13" s="8">
        <f>VLOOKUP(A13,[1]dvojboj!$A$6:$M$115,13,FALSE)</f>
        <v>33.540000000000006</v>
      </c>
    </row>
    <row r="14" spans="1:12" x14ac:dyDescent="0.2">
      <c r="A14">
        <v>9</v>
      </c>
      <c r="B14" s="7">
        <f>VLOOKUP(A14,[1]dvojboj!$A$6:$M$115,3,FALSE)</f>
        <v>9</v>
      </c>
      <c r="C14" s="7">
        <f>VLOOKUP(A14,[1]dvojboj!$A$6:$M$115,5,FALSE)</f>
        <v>8</v>
      </c>
      <c r="D14" s="7" t="str">
        <f>VLOOKUP(A14,[1]dvojboj!$A$6:$M$115,7,FALSE)</f>
        <v/>
      </c>
      <c r="E14" s="7">
        <f>VLOOKUP(A14,[1]dvojboj!$A$6:$M$115,8,FALSE)</f>
        <v>6</v>
      </c>
      <c r="F14" s="7" t="str">
        <f>VLOOKUP(A14,[1]dvojboj!$A$6:$M$115,9,FALSE)</f>
        <v>Libor MROZOWSKI</v>
      </c>
      <c r="G14" s="7" t="str">
        <f>VLOOKUP(A14,[1]dvojboj!$A$6:$M$115,10,FALSE)</f>
        <v>Ostrava</v>
      </c>
      <c r="H14" s="8">
        <f>VLOOKUP(A14,[1]dvojboj!$A$6:$M$115,11,FALSE)</f>
        <v>17.850000000000001</v>
      </c>
      <c r="I14" s="8">
        <f>VLOOKUP(A14,[1]dvojboj!$A$6:$M$115,12,FALSE)</f>
        <v>15.94</v>
      </c>
      <c r="J14" s="8">
        <f>VLOOKUP(A14,[1]dvojboj!$A$6:$M$115,13,FALSE)</f>
        <v>33.79</v>
      </c>
    </row>
    <row r="15" spans="1:12" x14ac:dyDescent="0.2">
      <c r="A15">
        <v>10</v>
      </c>
      <c r="B15" s="7">
        <f>VLOOKUP(A15,[1]dvojboj!$A$6:$M$115,3,FALSE)</f>
        <v>9</v>
      </c>
      <c r="C15" s="7">
        <f>VLOOKUP(A15,[1]dvojboj!$A$6:$M$115,5,FALSE)</f>
        <v>8</v>
      </c>
      <c r="D15" s="7" t="str">
        <f>VLOOKUP(A15,[1]dvojboj!$A$6:$M$115,7,FALSE)</f>
        <v/>
      </c>
      <c r="E15" s="7">
        <f>VLOOKUP(A15,[1]dvojboj!$A$6:$M$115,8,FALSE)</f>
        <v>45</v>
      </c>
      <c r="F15" s="7" t="str">
        <f>VLOOKUP(A15,[1]dvojboj!$A$6:$M$115,9,FALSE)</f>
        <v>Martin GRYČ</v>
      </c>
      <c r="G15" s="7" t="str">
        <f>VLOOKUP(A15,[1]dvojboj!$A$6:$M$115,10,FALSE)</f>
        <v>Karviná</v>
      </c>
      <c r="H15" s="8">
        <f>VLOOKUP(A15,[1]dvojboj!$A$6:$M$115,11,FALSE)</f>
        <v>17.98</v>
      </c>
      <c r="I15" s="8">
        <f>VLOOKUP(A15,[1]dvojboj!$A$6:$M$115,12,FALSE)</f>
        <v>15.81</v>
      </c>
      <c r="J15" s="8">
        <f>VLOOKUP(A15,[1]dvojboj!$A$6:$M$115,13,FALSE)</f>
        <v>33.79</v>
      </c>
    </row>
    <row r="16" spans="1:12" x14ac:dyDescent="0.2">
      <c r="A16">
        <v>11</v>
      </c>
      <c r="B16" s="7">
        <f>VLOOKUP(A16,[1]dvojboj!$A$6:$M$115,3,FALSE)</f>
        <v>11</v>
      </c>
      <c r="C16" s="7" t="str">
        <f>VLOOKUP(A16,[1]dvojboj!$A$6:$M$115,5,FALSE)</f>
        <v/>
      </c>
      <c r="D16" s="7">
        <f>VLOOKUP(A16,[1]dvojboj!$A$6:$M$115,7,FALSE)</f>
        <v>2</v>
      </c>
      <c r="E16" s="7">
        <f>VLOOKUP(A16,[1]dvojboj!$A$6:$M$115,8,FALSE)</f>
        <v>75</v>
      </c>
      <c r="F16" s="7" t="str">
        <f>VLOOKUP(A16,[1]dvojboj!$A$6:$M$115,9,FALSE)</f>
        <v>Jan ŠINDELKA</v>
      </c>
      <c r="G16" s="7" t="str">
        <f>VLOOKUP(A16,[1]dvojboj!$A$6:$M$115,10,FALSE)</f>
        <v>Prostějov</v>
      </c>
      <c r="H16" s="8">
        <f>VLOOKUP(A16,[1]dvojboj!$A$6:$M$115,11,FALSE)</f>
        <v>18.34</v>
      </c>
      <c r="I16" s="8">
        <f>VLOOKUP(A16,[1]dvojboj!$A$6:$M$115,12,FALSE)</f>
        <v>16.12</v>
      </c>
      <c r="J16" s="8">
        <f>VLOOKUP(A16,[1]dvojboj!$A$6:$M$115,13,FALSE)</f>
        <v>34.46</v>
      </c>
    </row>
    <row r="17" spans="1:10" x14ac:dyDescent="0.2">
      <c r="A17">
        <v>12</v>
      </c>
      <c r="B17" s="7">
        <f>VLOOKUP(A17,[1]dvojboj!$A$6:$M$115,3,FALSE)</f>
        <v>12</v>
      </c>
      <c r="C17" s="7">
        <f>VLOOKUP(A17,[1]dvojboj!$A$6:$M$115,5,FALSE)</f>
        <v>10</v>
      </c>
      <c r="D17" s="7" t="str">
        <f>VLOOKUP(A17,[1]dvojboj!$A$6:$M$115,7,FALSE)</f>
        <v/>
      </c>
      <c r="E17" s="7">
        <f>VLOOKUP(A17,[1]dvojboj!$A$6:$M$115,8,FALSE)</f>
        <v>43</v>
      </c>
      <c r="F17" s="7" t="str">
        <f>VLOOKUP(A17,[1]dvojboj!$A$6:$M$115,9,FALSE)</f>
        <v>Jakub GRYČ</v>
      </c>
      <c r="G17" s="7" t="str">
        <f>VLOOKUP(A17,[1]dvojboj!$A$6:$M$115,10,FALSE)</f>
        <v>Karviná</v>
      </c>
      <c r="H17" s="8">
        <f>VLOOKUP(A17,[1]dvojboj!$A$6:$M$115,11,FALSE)</f>
        <v>19.12</v>
      </c>
      <c r="I17" s="8">
        <f>VLOOKUP(A17,[1]dvojboj!$A$6:$M$115,12,FALSE)</f>
        <v>15.8</v>
      </c>
      <c r="J17" s="8">
        <f>VLOOKUP(A17,[1]dvojboj!$A$6:$M$115,13,FALSE)</f>
        <v>34.92</v>
      </c>
    </row>
    <row r="18" spans="1:10" x14ac:dyDescent="0.2">
      <c r="A18">
        <v>13</v>
      </c>
      <c r="B18" s="7">
        <f>VLOOKUP(A18,[1]dvojboj!$A$6:$M$115,3,FALSE)</f>
        <v>13</v>
      </c>
      <c r="C18" s="7" t="str">
        <f>VLOOKUP(A18,[1]dvojboj!$A$6:$M$115,5,FALSE)</f>
        <v/>
      </c>
      <c r="D18" s="7">
        <f>VLOOKUP(A18,[1]dvojboj!$A$6:$M$115,7,FALSE)</f>
        <v>3</v>
      </c>
      <c r="E18" s="7">
        <f>VLOOKUP(A18,[1]dvojboj!$A$6:$M$115,8,FALSE)</f>
        <v>55</v>
      </c>
      <c r="F18" s="7" t="str">
        <f>VLOOKUP(A18,[1]dvojboj!$A$6:$M$115,9,FALSE)</f>
        <v>Jan KLIMECKÝ</v>
      </c>
      <c r="G18" s="7" t="str">
        <f>VLOOKUP(A18,[1]dvojboj!$A$6:$M$115,10,FALSE)</f>
        <v>Přerov</v>
      </c>
      <c r="H18" s="8">
        <f>VLOOKUP(A18,[1]dvojboj!$A$6:$M$115,11,FALSE)</f>
        <v>18.350000000000001</v>
      </c>
      <c r="I18" s="8">
        <f>VLOOKUP(A18,[1]dvojboj!$A$6:$M$115,12,FALSE)</f>
        <v>17.5</v>
      </c>
      <c r="J18" s="8">
        <f>VLOOKUP(A18,[1]dvojboj!$A$6:$M$115,13,FALSE)</f>
        <v>35.85</v>
      </c>
    </row>
    <row r="19" spans="1:10" x14ac:dyDescent="0.2">
      <c r="A19">
        <v>14</v>
      </c>
      <c r="B19" s="7">
        <f>VLOOKUP(A19,[1]dvojboj!$A$6:$M$115,3,FALSE)</f>
        <v>14</v>
      </c>
      <c r="C19" s="7">
        <f>VLOOKUP(A19,[1]dvojboj!$A$6:$M$115,5,FALSE)</f>
        <v>11</v>
      </c>
      <c r="D19" s="7" t="str">
        <f>VLOOKUP(A19,[1]dvojboj!$A$6:$M$115,7,FALSE)</f>
        <v/>
      </c>
      <c r="E19" s="7">
        <f>VLOOKUP(A19,[1]dvojboj!$A$6:$M$115,8,FALSE)</f>
        <v>3</v>
      </c>
      <c r="F19" s="7" t="str">
        <f>VLOOKUP(A19,[1]dvojboj!$A$6:$M$115,9,FALSE)</f>
        <v>Adam HRBÁČ</v>
      </c>
      <c r="G19" s="7" t="str">
        <f>VLOOKUP(A19,[1]dvojboj!$A$6:$M$115,10,FALSE)</f>
        <v>Ostrava</v>
      </c>
      <c r="H19" s="8">
        <f>VLOOKUP(A19,[1]dvojboj!$A$6:$M$115,11,FALSE)</f>
        <v>17.48</v>
      </c>
      <c r="I19" s="8">
        <f>VLOOKUP(A19,[1]dvojboj!$A$6:$M$115,12,FALSE)</f>
        <v>18.59</v>
      </c>
      <c r="J19" s="8">
        <f>VLOOKUP(A19,[1]dvojboj!$A$6:$M$115,13,FALSE)</f>
        <v>36.07</v>
      </c>
    </row>
    <row r="20" spans="1:10" x14ac:dyDescent="0.2">
      <c r="A20">
        <v>15</v>
      </c>
      <c r="B20" s="7">
        <f>VLOOKUP(A20,[1]dvojboj!$A$6:$M$115,3,FALSE)</f>
        <v>15</v>
      </c>
      <c r="C20" s="7">
        <f>VLOOKUP(A20,[1]dvojboj!$A$6:$M$115,5,FALSE)</f>
        <v>12</v>
      </c>
      <c r="D20" s="7" t="str">
        <f>VLOOKUP(A20,[1]dvojboj!$A$6:$M$115,7,FALSE)</f>
        <v/>
      </c>
      <c r="E20" s="7">
        <f>VLOOKUP(A20,[1]dvojboj!$A$6:$M$115,8,FALSE)</f>
        <v>49</v>
      </c>
      <c r="F20" s="7" t="str">
        <f>VLOOKUP(A20,[1]dvojboj!$A$6:$M$115,9,FALSE)</f>
        <v>Marcel DAL</v>
      </c>
      <c r="G20" s="7" t="str">
        <f>VLOOKUP(A20,[1]dvojboj!$A$6:$M$115,10,FALSE)</f>
        <v>Karviná</v>
      </c>
      <c r="H20" s="8">
        <f>VLOOKUP(A20,[1]dvojboj!$A$6:$M$115,11,FALSE)</f>
        <v>19.739999999999998</v>
      </c>
      <c r="I20" s="8">
        <f>VLOOKUP(A20,[1]dvojboj!$A$6:$M$115,12,FALSE)</f>
        <v>16.579999999999998</v>
      </c>
      <c r="J20" s="8">
        <f>VLOOKUP(A20,[1]dvojboj!$A$6:$M$115,13,FALSE)</f>
        <v>36.319999999999993</v>
      </c>
    </row>
    <row r="21" spans="1:10" x14ac:dyDescent="0.2">
      <c r="A21">
        <v>16</v>
      </c>
      <c r="B21" s="7">
        <f>VLOOKUP(A21,[1]dvojboj!$A$6:$M$115,3,FALSE)</f>
        <v>16</v>
      </c>
      <c r="C21" s="7" t="str">
        <f>VLOOKUP(A21,[1]dvojboj!$A$6:$M$115,5,FALSE)</f>
        <v/>
      </c>
      <c r="D21" s="7">
        <f>VLOOKUP(A21,[1]dvojboj!$A$6:$M$115,7,FALSE)</f>
        <v>4</v>
      </c>
      <c r="E21" s="7">
        <f>VLOOKUP(A21,[1]dvojboj!$A$6:$M$115,8,FALSE)</f>
        <v>59</v>
      </c>
      <c r="F21" s="7" t="str">
        <f>VLOOKUP(A21,[1]dvojboj!$A$6:$M$115,9,FALSE)</f>
        <v>Ladislav PATRMAN</v>
      </c>
      <c r="G21" s="7" t="str">
        <f>VLOOKUP(A21,[1]dvojboj!$A$6:$M$115,10,FALSE)</f>
        <v>Přerov</v>
      </c>
      <c r="H21" s="8">
        <f>VLOOKUP(A21,[1]dvojboj!$A$6:$M$115,11,FALSE)</f>
        <v>19.579999999999998</v>
      </c>
      <c r="I21" s="8">
        <f>VLOOKUP(A21,[1]dvojboj!$A$6:$M$115,12,FALSE)</f>
        <v>17.25</v>
      </c>
      <c r="J21" s="8">
        <f>VLOOKUP(A21,[1]dvojboj!$A$6:$M$115,13,FALSE)</f>
        <v>36.83</v>
      </c>
    </row>
    <row r="22" spans="1:10" x14ac:dyDescent="0.2">
      <c r="A22">
        <v>17</v>
      </c>
      <c r="B22" s="7">
        <f>VLOOKUP(A22,[1]dvojboj!$A$6:$M$115,3,FALSE)</f>
        <v>17</v>
      </c>
      <c r="C22" s="7" t="str">
        <f>VLOOKUP(A22,[1]dvojboj!$A$6:$M$115,5,FALSE)</f>
        <v/>
      </c>
      <c r="D22" s="7">
        <f>VLOOKUP(A22,[1]dvojboj!$A$6:$M$115,7,FALSE)</f>
        <v>5</v>
      </c>
      <c r="E22" s="7">
        <f>VLOOKUP(A22,[1]dvojboj!$A$6:$M$115,8,FALSE)</f>
        <v>36</v>
      </c>
      <c r="F22" s="7" t="str">
        <f>VLOOKUP(A22,[1]dvojboj!$A$6:$M$115,9,FALSE)</f>
        <v>Jan NESVADBA</v>
      </c>
      <c r="G22" s="7" t="str">
        <f>VLOOKUP(A22,[1]dvojboj!$A$6:$M$115,10,FALSE)</f>
        <v>Olomouc</v>
      </c>
      <c r="H22" s="8">
        <f>VLOOKUP(A22,[1]dvojboj!$A$6:$M$115,11,FALSE)</f>
        <v>20.02</v>
      </c>
      <c r="I22" s="8">
        <f>VLOOKUP(A22,[1]dvojboj!$A$6:$M$115,12,FALSE)</f>
        <v>17.7</v>
      </c>
      <c r="J22" s="8">
        <f>VLOOKUP(A22,[1]dvojboj!$A$6:$M$115,13,FALSE)</f>
        <v>37.72</v>
      </c>
    </row>
    <row r="23" spans="1:10" x14ac:dyDescent="0.2">
      <c r="A23">
        <v>18</v>
      </c>
      <c r="B23" s="7">
        <f>VLOOKUP(A23,[1]dvojboj!$A$6:$M$115,3,FALSE)</f>
        <v>18</v>
      </c>
      <c r="C23" s="7">
        <f>VLOOKUP(A23,[1]dvojboj!$A$6:$M$115,5,FALSE)</f>
        <v>13</v>
      </c>
      <c r="D23" s="7" t="str">
        <f>VLOOKUP(A23,[1]dvojboj!$A$6:$M$115,7,FALSE)</f>
        <v/>
      </c>
      <c r="E23" s="7">
        <f>VLOOKUP(A23,[1]dvojboj!$A$6:$M$115,8,FALSE)</f>
        <v>64</v>
      </c>
      <c r="F23" s="7" t="str">
        <f>VLOOKUP(A23,[1]dvojboj!$A$6:$M$115,9,FALSE)</f>
        <v>Martin POLÁŠEK</v>
      </c>
      <c r="G23" s="7" t="str">
        <f>VLOOKUP(A23,[1]dvojboj!$A$6:$M$115,10,FALSE)</f>
        <v>Frýdek-Místek</v>
      </c>
      <c r="H23" s="8">
        <f>VLOOKUP(A23,[1]dvojboj!$A$6:$M$115,11,FALSE)</f>
        <v>20.36</v>
      </c>
      <c r="I23" s="8">
        <f>VLOOKUP(A23,[1]dvojboj!$A$6:$M$115,12,FALSE)</f>
        <v>18.84</v>
      </c>
      <c r="J23" s="8">
        <f>VLOOKUP(A23,[1]dvojboj!$A$6:$M$115,13,FALSE)</f>
        <v>39.200000000000003</v>
      </c>
    </row>
    <row r="24" spans="1:10" x14ac:dyDescent="0.2">
      <c r="A24">
        <v>19</v>
      </c>
      <c r="B24" s="7">
        <f>VLOOKUP(A24,[1]dvojboj!$A$6:$M$115,3,FALSE)</f>
        <v>19</v>
      </c>
      <c r="C24" s="7" t="str">
        <f>VLOOKUP(A24,[1]dvojboj!$A$6:$M$115,5,FALSE)</f>
        <v/>
      </c>
      <c r="D24" s="7">
        <f>VLOOKUP(A24,[1]dvojboj!$A$6:$M$115,7,FALSE)</f>
        <v>6</v>
      </c>
      <c r="E24" s="7">
        <f>VLOOKUP(A24,[1]dvojboj!$A$6:$M$115,8,FALSE)</f>
        <v>54</v>
      </c>
      <c r="F24" s="7" t="str">
        <f>VLOOKUP(A24,[1]dvojboj!$A$6:$M$115,9,FALSE)</f>
        <v>Pavel BERNHAUER</v>
      </c>
      <c r="G24" s="7" t="str">
        <f>VLOOKUP(A24,[1]dvojboj!$A$6:$M$115,10,FALSE)</f>
        <v>Přerov</v>
      </c>
      <c r="H24" s="8">
        <f>VLOOKUP(A24,[1]dvojboj!$A$6:$M$115,11,FALSE)</f>
        <v>19.829999999999998</v>
      </c>
      <c r="I24" s="8">
        <f>VLOOKUP(A24,[1]dvojboj!$A$6:$M$115,12,FALSE)</f>
        <v>20.32</v>
      </c>
      <c r="J24" s="8">
        <f>VLOOKUP(A24,[1]dvojboj!$A$6:$M$115,13,FALSE)</f>
        <v>40.15</v>
      </c>
    </row>
    <row r="25" spans="1:10" x14ac:dyDescent="0.2">
      <c r="A25">
        <v>20</v>
      </c>
      <c r="B25" s="7">
        <f>VLOOKUP(A25,[1]dvojboj!$A$6:$M$115,3,FALSE)</f>
        <v>20</v>
      </c>
      <c r="C25" s="7">
        <f>VLOOKUP(A25,[1]dvojboj!$A$6:$M$115,5,FALSE)</f>
        <v>14</v>
      </c>
      <c r="D25" s="7" t="str">
        <f>VLOOKUP(A25,[1]dvojboj!$A$6:$M$115,7,FALSE)</f>
        <v/>
      </c>
      <c r="E25" s="7">
        <f>VLOOKUP(A25,[1]dvojboj!$A$6:$M$115,8,FALSE)</f>
        <v>81</v>
      </c>
      <c r="F25" s="7" t="str">
        <f>VLOOKUP(A25,[1]dvojboj!$A$6:$M$115,9,FALSE)</f>
        <v>Petr BOXAN</v>
      </c>
      <c r="G25" s="7" t="str">
        <f>VLOOKUP(A25,[1]dvojboj!$A$6:$M$115,10,FALSE)</f>
        <v>Bruntál</v>
      </c>
      <c r="H25" s="8">
        <f>VLOOKUP(A25,[1]dvojboj!$A$6:$M$115,11,FALSE)</f>
        <v>20.43</v>
      </c>
      <c r="I25" s="8">
        <f>VLOOKUP(A25,[1]dvojboj!$A$6:$M$115,12,FALSE)</f>
        <v>20.14</v>
      </c>
      <c r="J25" s="8">
        <f>VLOOKUP(A25,[1]dvojboj!$A$6:$M$115,13,FALSE)</f>
        <v>40.57</v>
      </c>
    </row>
    <row r="26" spans="1:10" x14ac:dyDescent="0.2">
      <c r="A26">
        <v>21</v>
      </c>
      <c r="B26" s="7">
        <f>VLOOKUP(A26,[1]dvojboj!$A$6:$M$115,3,FALSE)</f>
        <v>21</v>
      </c>
      <c r="C26" s="7" t="str">
        <f>VLOOKUP(A26,[1]dvojboj!$A$6:$M$115,5,FALSE)</f>
        <v/>
      </c>
      <c r="D26" s="7">
        <f>VLOOKUP(A26,[1]dvojboj!$A$6:$M$115,7,FALSE)</f>
        <v>7</v>
      </c>
      <c r="E26" s="7">
        <f>VLOOKUP(A26,[1]dvojboj!$A$6:$M$115,8,FALSE)</f>
        <v>12</v>
      </c>
      <c r="F26" s="7" t="str">
        <f>VLOOKUP(A26,[1]dvojboj!$A$6:$M$115,9,FALSE)</f>
        <v>Vítězslav RESNER</v>
      </c>
      <c r="G26" s="7" t="str">
        <f>VLOOKUP(A26,[1]dvojboj!$A$6:$M$115,10,FALSE)</f>
        <v>Šumperk</v>
      </c>
      <c r="H26" s="8">
        <f>VLOOKUP(A26,[1]dvojboj!$A$6:$M$115,11,FALSE)</f>
        <v>21.24</v>
      </c>
      <c r="I26" s="8">
        <f>VLOOKUP(A26,[1]dvojboj!$A$6:$M$115,12,FALSE)</f>
        <v>19.760000000000002</v>
      </c>
      <c r="J26" s="8">
        <f>VLOOKUP(A26,[1]dvojboj!$A$6:$M$115,13,FALSE)</f>
        <v>41</v>
      </c>
    </row>
    <row r="27" spans="1:10" x14ac:dyDescent="0.2">
      <c r="A27">
        <v>22</v>
      </c>
      <c r="B27" s="7">
        <f>VLOOKUP(A27,[1]dvojboj!$A$6:$M$115,3,FALSE)</f>
        <v>22</v>
      </c>
      <c r="C27" s="7" t="str">
        <f>VLOOKUP(A27,[1]dvojboj!$A$6:$M$115,5,FALSE)</f>
        <v/>
      </c>
      <c r="D27" s="7">
        <f>VLOOKUP(A27,[1]dvojboj!$A$6:$M$115,7,FALSE)</f>
        <v>8</v>
      </c>
      <c r="E27" s="7">
        <f>VLOOKUP(A27,[1]dvojboj!$A$6:$M$115,8,FALSE)</f>
        <v>37</v>
      </c>
      <c r="F27" s="7" t="str">
        <f>VLOOKUP(A27,[1]dvojboj!$A$6:$M$115,9,FALSE)</f>
        <v>Petr NAVRÁTIL</v>
      </c>
      <c r="G27" s="7" t="str">
        <f>VLOOKUP(A27,[1]dvojboj!$A$6:$M$115,10,FALSE)</f>
        <v>Olomouc</v>
      </c>
      <c r="H27" s="8">
        <f>VLOOKUP(A27,[1]dvojboj!$A$6:$M$115,11,FALSE)</f>
        <v>19.579999999999998</v>
      </c>
      <c r="I27" s="8">
        <f>VLOOKUP(A27,[1]dvojboj!$A$6:$M$115,12,FALSE)</f>
        <v>21.45</v>
      </c>
      <c r="J27" s="8">
        <f>VLOOKUP(A27,[1]dvojboj!$A$6:$M$115,13,FALSE)</f>
        <v>41.03</v>
      </c>
    </row>
    <row r="28" spans="1:10" x14ac:dyDescent="0.2">
      <c r="A28">
        <v>23</v>
      </c>
      <c r="B28" s="7">
        <f>VLOOKUP(A28,[1]dvojboj!$A$6:$M$115,3,FALSE)</f>
        <v>23</v>
      </c>
      <c r="C28" s="7" t="str">
        <f>VLOOKUP(A28,[1]dvojboj!$A$6:$M$115,5,FALSE)</f>
        <v/>
      </c>
      <c r="D28" s="7">
        <f>VLOOKUP(A28,[1]dvojboj!$A$6:$M$115,7,FALSE)</f>
        <v>9</v>
      </c>
      <c r="E28" s="7">
        <f>VLOOKUP(A28,[1]dvojboj!$A$6:$M$115,8,FALSE)</f>
        <v>33</v>
      </c>
      <c r="F28" s="7" t="str">
        <f>VLOOKUP(A28,[1]dvojboj!$A$6:$M$115,9,FALSE)</f>
        <v>Jaroslav NAVRÁTIL</v>
      </c>
      <c r="G28" s="7" t="str">
        <f>VLOOKUP(A28,[1]dvojboj!$A$6:$M$115,10,FALSE)</f>
        <v>Olomouc</v>
      </c>
      <c r="H28" s="8">
        <f>VLOOKUP(A28,[1]dvojboj!$A$6:$M$115,11,FALSE)</f>
        <v>19.8</v>
      </c>
      <c r="I28" s="8">
        <f>VLOOKUP(A28,[1]dvojboj!$A$6:$M$115,12,FALSE)</f>
        <v>21.39</v>
      </c>
      <c r="J28" s="8">
        <f>VLOOKUP(A28,[1]dvojboj!$A$6:$M$115,13,FALSE)</f>
        <v>41.19</v>
      </c>
    </row>
    <row r="29" spans="1:10" x14ac:dyDescent="0.2">
      <c r="A29">
        <v>24</v>
      </c>
      <c r="B29" s="7">
        <f>VLOOKUP(A29,[1]dvojboj!$A$6:$M$115,3,FALSE)</f>
        <v>24</v>
      </c>
      <c r="C29" s="7">
        <f>VLOOKUP(A29,[1]dvojboj!$A$6:$M$115,5,FALSE)</f>
        <v>15</v>
      </c>
      <c r="D29" s="7" t="str">
        <f>VLOOKUP(A29,[1]dvojboj!$A$6:$M$115,7,FALSE)</f>
        <v/>
      </c>
      <c r="E29" s="7">
        <f>VLOOKUP(A29,[1]dvojboj!$A$6:$M$115,8,FALSE)</f>
        <v>21</v>
      </c>
      <c r="F29" s="7" t="str">
        <f>VLOOKUP(A29,[1]dvojboj!$A$6:$M$115,9,FALSE)</f>
        <v>Přemysl PTÁŠNÍK</v>
      </c>
      <c r="G29" s="7" t="str">
        <f>VLOOKUP(A29,[1]dvojboj!$A$6:$M$115,10,FALSE)</f>
        <v>Opava</v>
      </c>
      <c r="H29" s="8">
        <f>VLOOKUP(A29,[1]dvojboj!$A$6:$M$115,11,FALSE)</f>
        <v>19.14</v>
      </c>
      <c r="I29" s="8">
        <f>VLOOKUP(A29,[1]dvojboj!$A$6:$M$115,12,FALSE)</f>
        <v>22.6</v>
      </c>
      <c r="J29" s="8">
        <f>VLOOKUP(A29,[1]dvojboj!$A$6:$M$115,13,FALSE)</f>
        <v>41.74</v>
      </c>
    </row>
    <row r="30" spans="1:10" x14ac:dyDescent="0.2">
      <c r="A30">
        <v>25</v>
      </c>
      <c r="B30" s="7">
        <f>VLOOKUP(A30,[1]dvojboj!$A$6:$M$115,3,FALSE)</f>
        <v>25</v>
      </c>
      <c r="C30" s="7">
        <f>VLOOKUP(A30,[1]dvojboj!$A$6:$M$115,5,FALSE)</f>
        <v>16</v>
      </c>
      <c r="D30" s="7" t="str">
        <f>VLOOKUP(A30,[1]dvojboj!$A$6:$M$115,7,FALSE)</f>
        <v/>
      </c>
      <c r="E30" s="7">
        <f>VLOOKUP(A30,[1]dvojboj!$A$6:$M$115,8,FALSE)</f>
        <v>65</v>
      </c>
      <c r="F30" s="7" t="str">
        <f>VLOOKUP(A30,[1]dvojboj!$A$6:$M$115,9,FALSE)</f>
        <v>Marek FUCIMAN</v>
      </c>
      <c r="G30" s="7" t="str">
        <f>VLOOKUP(A30,[1]dvojboj!$A$6:$M$115,10,FALSE)</f>
        <v>Frýdek-Místek</v>
      </c>
      <c r="H30" s="8">
        <f>VLOOKUP(A30,[1]dvojboj!$A$6:$M$115,11,FALSE)</f>
        <v>20.43</v>
      </c>
      <c r="I30" s="8">
        <f>VLOOKUP(A30,[1]dvojboj!$A$6:$M$115,12,FALSE)</f>
        <v>21.84</v>
      </c>
      <c r="J30" s="8">
        <f>VLOOKUP(A30,[1]dvojboj!$A$6:$M$115,13,FALSE)</f>
        <v>42.269999999999996</v>
      </c>
    </row>
    <row r="31" spans="1:10" x14ac:dyDescent="0.2">
      <c r="A31">
        <v>26</v>
      </c>
      <c r="B31" s="7">
        <f>VLOOKUP(A31,[1]dvojboj!$A$6:$M$115,3,FALSE)</f>
        <v>26</v>
      </c>
      <c r="C31" s="7" t="str">
        <f>VLOOKUP(A31,[1]dvojboj!$A$6:$M$115,5,FALSE)</f>
        <v/>
      </c>
      <c r="D31" s="7">
        <f>VLOOKUP(A31,[1]dvojboj!$A$6:$M$115,7,FALSE)</f>
        <v>10</v>
      </c>
      <c r="E31" s="7">
        <f>VLOOKUP(A31,[1]dvojboj!$A$6:$M$115,8,FALSE)</f>
        <v>74</v>
      </c>
      <c r="F31" s="7" t="str">
        <f>VLOOKUP(A31,[1]dvojboj!$A$6:$M$115,9,FALSE)</f>
        <v>Jakub NEDOMA</v>
      </c>
      <c r="G31" s="7" t="str">
        <f>VLOOKUP(A31,[1]dvojboj!$A$6:$M$115,10,FALSE)</f>
        <v>Prostějov</v>
      </c>
      <c r="H31" s="8">
        <f>VLOOKUP(A31,[1]dvojboj!$A$6:$M$115,11,FALSE)</f>
        <v>20.47</v>
      </c>
      <c r="I31" s="8">
        <f>VLOOKUP(A31,[1]dvojboj!$A$6:$M$115,12,FALSE)</f>
        <v>22.11</v>
      </c>
      <c r="J31" s="8">
        <f>VLOOKUP(A31,[1]dvojboj!$A$6:$M$115,13,FALSE)</f>
        <v>42.58</v>
      </c>
    </row>
    <row r="32" spans="1:10" x14ac:dyDescent="0.2">
      <c r="A32">
        <v>27</v>
      </c>
      <c r="B32" s="7">
        <f>VLOOKUP(A32,[1]dvojboj!$A$6:$M$115,3,FALSE)</f>
        <v>27</v>
      </c>
      <c r="C32" s="7" t="str">
        <f>VLOOKUP(A32,[1]dvojboj!$A$6:$M$115,5,FALSE)</f>
        <v/>
      </c>
      <c r="D32" s="7">
        <f>VLOOKUP(A32,[1]dvojboj!$A$6:$M$115,7,FALSE)</f>
        <v>11</v>
      </c>
      <c r="E32" s="7">
        <f>VLOOKUP(A32,[1]dvojboj!$A$6:$M$115,8,FALSE)</f>
        <v>76</v>
      </c>
      <c r="F32" s="7" t="str">
        <f>VLOOKUP(A32,[1]dvojboj!$A$6:$M$115,9,FALSE)</f>
        <v>Tomáš KOUTNÝ</v>
      </c>
      <c r="G32" s="7" t="str">
        <f>VLOOKUP(A32,[1]dvojboj!$A$6:$M$115,10,FALSE)</f>
        <v>Prostějov</v>
      </c>
      <c r="H32" s="8">
        <f>VLOOKUP(A32,[1]dvojboj!$A$6:$M$115,11,FALSE)</f>
        <v>19.29</v>
      </c>
      <c r="I32" s="8">
        <f>VLOOKUP(A32,[1]dvojboj!$A$6:$M$115,12,FALSE)</f>
        <v>24.81</v>
      </c>
      <c r="J32" s="8">
        <f>VLOOKUP(A32,[1]dvojboj!$A$6:$M$115,13,FALSE)</f>
        <v>44.099999999999994</v>
      </c>
    </row>
    <row r="33" spans="1:10" x14ac:dyDescent="0.2">
      <c r="A33">
        <v>28</v>
      </c>
      <c r="B33" s="7">
        <f>VLOOKUP(A33,[1]dvojboj!$A$6:$M$115,3,FALSE)</f>
        <v>28</v>
      </c>
      <c r="C33" s="7">
        <f>VLOOKUP(A33,[1]dvojboj!$A$6:$M$115,5,FALSE)</f>
        <v>17</v>
      </c>
      <c r="D33" s="7" t="str">
        <f>VLOOKUP(A33,[1]dvojboj!$A$6:$M$115,7,FALSE)</f>
        <v/>
      </c>
      <c r="E33" s="7">
        <f>VLOOKUP(A33,[1]dvojboj!$A$6:$M$115,8,FALSE)</f>
        <v>90</v>
      </c>
      <c r="F33" s="7" t="str">
        <f>VLOOKUP(A33,[1]dvojboj!$A$6:$M$115,9,FALSE)</f>
        <v>Tomáš BOXAN</v>
      </c>
      <c r="G33" s="7" t="str">
        <f>VLOOKUP(A33,[1]dvojboj!$A$6:$M$115,10,FALSE)</f>
        <v>Bruntál</v>
      </c>
      <c r="H33" s="8">
        <f>VLOOKUP(A33,[1]dvojboj!$A$6:$M$115,11,FALSE)</f>
        <v>23.37</v>
      </c>
      <c r="I33" s="8">
        <f>VLOOKUP(A33,[1]dvojboj!$A$6:$M$115,12,FALSE)</f>
        <v>21.2</v>
      </c>
      <c r="J33" s="8">
        <f>VLOOKUP(A33,[1]dvojboj!$A$6:$M$115,13,FALSE)</f>
        <v>44.57</v>
      </c>
    </row>
    <row r="34" spans="1:10" x14ac:dyDescent="0.2">
      <c r="A34">
        <v>29</v>
      </c>
      <c r="B34" s="7">
        <f>VLOOKUP(A34,[1]dvojboj!$A$6:$M$115,3,FALSE)</f>
        <v>29</v>
      </c>
      <c r="C34" s="7">
        <f>VLOOKUP(A34,[1]dvojboj!$A$6:$M$115,5,FALSE)</f>
        <v>18</v>
      </c>
      <c r="D34" s="7" t="str">
        <f>VLOOKUP(A34,[1]dvojboj!$A$6:$M$115,7,FALSE)</f>
        <v/>
      </c>
      <c r="E34" s="7">
        <f>VLOOKUP(A34,[1]dvojboj!$A$6:$M$115,8,FALSE)</f>
        <v>30</v>
      </c>
      <c r="F34" s="7" t="str">
        <f>VLOOKUP(A34,[1]dvojboj!$A$6:$M$115,9,FALSE)</f>
        <v>Vít PETEREK</v>
      </c>
      <c r="G34" s="7" t="str">
        <f>VLOOKUP(A34,[1]dvojboj!$A$6:$M$115,10,FALSE)</f>
        <v>Opava</v>
      </c>
      <c r="H34" s="8">
        <f>VLOOKUP(A34,[1]dvojboj!$A$6:$M$115,11,FALSE)</f>
        <v>19.75</v>
      </c>
      <c r="I34" s="8">
        <f>VLOOKUP(A34,[1]dvojboj!$A$6:$M$115,12,FALSE)</f>
        <v>25.07</v>
      </c>
      <c r="J34" s="8">
        <f>VLOOKUP(A34,[1]dvojboj!$A$6:$M$115,13,FALSE)</f>
        <v>44.82</v>
      </c>
    </row>
    <row r="35" spans="1:10" x14ac:dyDescent="0.2">
      <c r="A35">
        <v>30</v>
      </c>
      <c r="B35" s="7">
        <f>VLOOKUP(A35,[1]dvojboj!$A$6:$M$115,3,FALSE)</f>
        <v>30</v>
      </c>
      <c r="C35" s="7" t="str">
        <f>VLOOKUP(A35,[1]dvojboj!$A$6:$M$115,5,FALSE)</f>
        <v/>
      </c>
      <c r="D35" s="7">
        <f>VLOOKUP(A35,[1]dvojboj!$A$6:$M$115,7,FALSE)</f>
        <v>12</v>
      </c>
      <c r="E35" s="7">
        <f>VLOOKUP(A35,[1]dvojboj!$A$6:$M$115,8,FALSE)</f>
        <v>32</v>
      </c>
      <c r="F35" s="7" t="str">
        <f>VLOOKUP(A35,[1]dvojboj!$A$6:$M$115,9,FALSE)</f>
        <v>Tomáš KŘÍŽEK</v>
      </c>
      <c r="G35" s="7" t="str">
        <f>VLOOKUP(A35,[1]dvojboj!$A$6:$M$115,10,FALSE)</f>
        <v>Olomouc</v>
      </c>
      <c r="H35" s="8">
        <f>VLOOKUP(A35,[1]dvojboj!$A$6:$M$115,11,FALSE)</f>
        <v>22.78</v>
      </c>
      <c r="I35" s="8">
        <f>VLOOKUP(A35,[1]dvojboj!$A$6:$M$115,12,FALSE)</f>
        <v>22.27</v>
      </c>
      <c r="J35" s="8">
        <f>VLOOKUP(A35,[1]dvojboj!$A$6:$M$115,13,FALSE)</f>
        <v>45.05</v>
      </c>
    </row>
    <row r="36" spans="1:10" x14ac:dyDescent="0.2">
      <c r="A36">
        <v>31</v>
      </c>
      <c r="B36" s="7">
        <f>VLOOKUP(A36,[1]dvojboj!$A$6:$M$115,3,FALSE)</f>
        <v>31</v>
      </c>
      <c r="C36" s="7">
        <f>VLOOKUP(A36,[1]dvojboj!$A$6:$M$115,5,FALSE)</f>
        <v>19</v>
      </c>
      <c r="D36" s="7" t="str">
        <f>VLOOKUP(A36,[1]dvojboj!$A$6:$M$115,7,FALSE)</f>
        <v/>
      </c>
      <c r="E36" s="7">
        <f>VLOOKUP(A36,[1]dvojboj!$A$6:$M$115,8,FALSE)</f>
        <v>28</v>
      </c>
      <c r="F36" s="7" t="str">
        <f>VLOOKUP(A36,[1]dvojboj!$A$6:$M$115,9,FALSE)</f>
        <v>Tomáš STOKLASA</v>
      </c>
      <c r="G36" s="7" t="str">
        <f>VLOOKUP(A36,[1]dvojboj!$A$6:$M$115,10,FALSE)</f>
        <v>Opava</v>
      </c>
      <c r="H36" s="8">
        <f>VLOOKUP(A36,[1]dvojboj!$A$6:$M$115,11,FALSE)</f>
        <v>21.1</v>
      </c>
      <c r="I36" s="8">
        <f>VLOOKUP(A36,[1]dvojboj!$A$6:$M$115,12,FALSE)</f>
        <v>23.99</v>
      </c>
      <c r="J36" s="8">
        <f>VLOOKUP(A36,[1]dvojboj!$A$6:$M$115,13,FALSE)</f>
        <v>45.09</v>
      </c>
    </row>
    <row r="37" spans="1:10" x14ac:dyDescent="0.2">
      <c r="A37">
        <v>32</v>
      </c>
      <c r="B37" s="7">
        <f>VLOOKUP(A37,[1]dvojboj!$A$6:$M$115,3,FALSE)</f>
        <v>32</v>
      </c>
      <c r="C37" s="7" t="str">
        <f>VLOOKUP(A37,[1]dvojboj!$A$6:$M$115,5,FALSE)</f>
        <v/>
      </c>
      <c r="D37" s="7">
        <f>VLOOKUP(A37,[1]dvojboj!$A$6:$M$115,7,FALSE)</f>
        <v>13</v>
      </c>
      <c r="E37" s="7">
        <f>VLOOKUP(A37,[1]dvojboj!$A$6:$M$115,8,FALSE)</f>
        <v>13</v>
      </c>
      <c r="F37" s="7" t="str">
        <f>VLOOKUP(A37,[1]dvojboj!$A$6:$M$115,9,FALSE)</f>
        <v>Petr MATĚJÍČEK</v>
      </c>
      <c r="G37" s="7" t="str">
        <f>VLOOKUP(A37,[1]dvojboj!$A$6:$M$115,10,FALSE)</f>
        <v>Šumperk</v>
      </c>
      <c r="H37" s="8">
        <f>VLOOKUP(A37,[1]dvojboj!$A$6:$M$115,11,FALSE)</f>
        <v>22.02</v>
      </c>
      <c r="I37" s="8">
        <f>VLOOKUP(A37,[1]dvojboj!$A$6:$M$115,12,FALSE)</f>
        <v>23.59</v>
      </c>
      <c r="J37" s="8">
        <f>VLOOKUP(A37,[1]dvojboj!$A$6:$M$115,13,FALSE)</f>
        <v>45.61</v>
      </c>
    </row>
    <row r="38" spans="1:10" x14ac:dyDescent="0.2">
      <c r="A38">
        <v>33</v>
      </c>
      <c r="B38" s="7">
        <f>VLOOKUP(A38,[1]dvojboj!$A$6:$M$115,3,FALSE)</f>
        <v>33</v>
      </c>
      <c r="C38" s="7">
        <f>VLOOKUP(A38,[1]dvojboj!$A$6:$M$115,5,FALSE)</f>
        <v>20</v>
      </c>
      <c r="D38" s="7" t="str">
        <f>VLOOKUP(A38,[1]dvojboj!$A$6:$M$115,7,FALSE)</f>
        <v/>
      </c>
      <c r="E38" s="7">
        <f>VLOOKUP(A38,[1]dvojboj!$A$6:$M$115,8,FALSE)</f>
        <v>110</v>
      </c>
      <c r="F38" s="7" t="str">
        <f>VLOOKUP(A38,[1]dvojboj!$A$6:$M$115,9,FALSE)</f>
        <v>Petr BINAR</v>
      </c>
      <c r="G38" s="7" t="str">
        <f>VLOOKUP(A38,[1]dvojboj!$A$6:$M$115,10,FALSE)</f>
        <v>Nový Jičín</v>
      </c>
      <c r="H38" s="8">
        <f>VLOOKUP(A38,[1]dvojboj!$A$6:$M$115,11,FALSE)</f>
        <v>22.16</v>
      </c>
      <c r="I38" s="8">
        <f>VLOOKUP(A38,[1]dvojboj!$A$6:$M$115,12,FALSE)</f>
        <v>23.92</v>
      </c>
      <c r="J38" s="8">
        <f>VLOOKUP(A38,[1]dvojboj!$A$6:$M$115,13,FALSE)</f>
        <v>46.08</v>
      </c>
    </row>
    <row r="39" spans="1:10" x14ac:dyDescent="0.2">
      <c r="A39">
        <v>34</v>
      </c>
      <c r="B39" s="7">
        <f>VLOOKUP(A39,[1]dvojboj!$A$6:$M$115,3,FALSE)</f>
        <v>34</v>
      </c>
      <c r="C39" s="7" t="str">
        <f>VLOOKUP(A39,[1]dvojboj!$A$6:$M$115,5,FALSE)</f>
        <v/>
      </c>
      <c r="D39" s="7">
        <f>VLOOKUP(A39,[1]dvojboj!$A$6:$M$115,7,FALSE)</f>
        <v>14</v>
      </c>
      <c r="E39" s="7">
        <f>VLOOKUP(A39,[1]dvojboj!$A$6:$M$115,8,FALSE)</f>
        <v>51</v>
      </c>
      <c r="F39" s="7" t="str">
        <f>VLOOKUP(A39,[1]dvojboj!$A$6:$M$115,9,FALSE)</f>
        <v>Ondřej PLESNÍK</v>
      </c>
      <c r="G39" s="7" t="str">
        <f>VLOOKUP(A39,[1]dvojboj!$A$6:$M$115,10,FALSE)</f>
        <v>Přerov</v>
      </c>
      <c r="H39" s="8">
        <f>VLOOKUP(A39,[1]dvojboj!$A$6:$M$115,11,FALSE)</f>
        <v>19.5</v>
      </c>
      <c r="I39" s="8">
        <f>VLOOKUP(A39,[1]dvojboj!$A$6:$M$115,12,FALSE)</f>
        <v>26.6</v>
      </c>
      <c r="J39" s="8">
        <f>VLOOKUP(A39,[1]dvojboj!$A$6:$M$115,13,FALSE)</f>
        <v>46.1</v>
      </c>
    </row>
    <row r="40" spans="1:10" x14ac:dyDescent="0.2">
      <c r="A40">
        <v>35</v>
      </c>
      <c r="B40" s="7">
        <f>VLOOKUP(A40,[1]dvojboj!$A$6:$M$115,3,FALSE)</f>
        <v>35</v>
      </c>
      <c r="C40" s="7">
        <f>VLOOKUP(A40,[1]dvojboj!$A$6:$M$115,5,FALSE)</f>
        <v>21</v>
      </c>
      <c r="D40" s="7" t="str">
        <f>VLOOKUP(A40,[1]dvojboj!$A$6:$M$115,7,FALSE)</f>
        <v/>
      </c>
      <c r="E40" s="7">
        <f>VLOOKUP(A40,[1]dvojboj!$A$6:$M$115,8,FALSE)</f>
        <v>23</v>
      </c>
      <c r="F40" s="7" t="str">
        <f>VLOOKUP(A40,[1]dvojboj!$A$6:$M$115,9,FALSE)</f>
        <v>Aleš MARTINEK</v>
      </c>
      <c r="G40" s="7" t="str">
        <f>VLOOKUP(A40,[1]dvojboj!$A$6:$M$115,10,FALSE)</f>
        <v>Opava</v>
      </c>
      <c r="H40" s="8">
        <f>VLOOKUP(A40,[1]dvojboj!$A$6:$M$115,11,FALSE)</f>
        <v>21.04</v>
      </c>
      <c r="I40" s="8">
        <f>VLOOKUP(A40,[1]dvojboj!$A$6:$M$115,12,FALSE)</f>
        <v>25.06</v>
      </c>
      <c r="J40" s="8">
        <f>VLOOKUP(A40,[1]dvojboj!$A$6:$M$115,13,FALSE)</f>
        <v>46.099999999999994</v>
      </c>
    </row>
    <row r="41" spans="1:10" x14ac:dyDescent="0.2">
      <c r="A41">
        <v>36</v>
      </c>
      <c r="B41" s="7">
        <f>VLOOKUP(A41,[1]dvojboj!$A$6:$M$115,3,FALSE)</f>
        <v>36</v>
      </c>
      <c r="C41" s="7">
        <f>VLOOKUP(A41,[1]dvojboj!$A$6:$M$115,5,FALSE)</f>
        <v>22</v>
      </c>
      <c r="D41" s="7" t="str">
        <f>VLOOKUP(A41,[1]dvojboj!$A$6:$M$115,7,FALSE)</f>
        <v/>
      </c>
      <c r="E41" s="7">
        <f>VLOOKUP(A41,[1]dvojboj!$A$6:$M$115,8,FALSE)</f>
        <v>27</v>
      </c>
      <c r="F41" s="7" t="str">
        <f>VLOOKUP(A41,[1]dvojboj!$A$6:$M$115,9,FALSE)</f>
        <v>Tomáš DIETRICH</v>
      </c>
      <c r="G41" s="7" t="str">
        <f>VLOOKUP(A41,[1]dvojboj!$A$6:$M$115,10,FALSE)</f>
        <v>Opava</v>
      </c>
      <c r="H41" s="8">
        <f>VLOOKUP(A41,[1]dvojboj!$A$6:$M$115,11,FALSE)</f>
        <v>22.21</v>
      </c>
      <c r="I41" s="8">
        <f>VLOOKUP(A41,[1]dvojboj!$A$6:$M$115,12,FALSE)</f>
        <v>24.09</v>
      </c>
      <c r="J41" s="8">
        <f>VLOOKUP(A41,[1]dvojboj!$A$6:$M$115,13,FALSE)</f>
        <v>46.3</v>
      </c>
    </row>
    <row r="42" spans="1:10" x14ac:dyDescent="0.2">
      <c r="A42">
        <v>37</v>
      </c>
      <c r="B42" s="7">
        <f>VLOOKUP(A42,[1]dvojboj!$A$6:$M$115,3,FALSE)</f>
        <v>37</v>
      </c>
      <c r="C42" s="7">
        <f>VLOOKUP(A42,[1]dvojboj!$A$6:$M$115,5,FALSE)</f>
        <v>23</v>
      </c>
      <c r="D42" s="7" t="str">
        <f>VLOOKUP(A42,[1]dvojboj!$A$6:$M$115,7,FALSE)</f>
        <v/>
      </c>
      <c r="E42" s="7">
        <f>VLOOKUP(A42,[1]dvojboj!$A$6:$M$115,8,FALSE)</f>
        <v>61</v>
      </c>
      <c r="F42" s="7" t="str">
        <f>VLOOKUP(A42,[1]dvojboj!$A$6:$M$115,9,FALSE)</f>
        <v>Pavel VONDRÁČEK</v>
      </c>
      <c r="G42" s="7" t="str">
        <f>VLOOKUP(A42,[1]dvojboj!$A$6:$M$115,10,FALSE)</f>
        <v>Frýdek-Místek</v>
      </c>
      <c r="H42" s="8">
        <f>VLOOKUP(A42,[1]dvojboj!$A$6:$M$115,11,FALSE)</f>
        <v>21.21</v>
      </c>
      <c r="I42" s="8">
        <f>VLOOKUP(A42,[1]dvojboj!$A$6:$M$115,12,FALSE)</f>
        <v>25.23</v>
      </c>
      <c r="J42" s="8">
        <f>VLOOKUP(A42,[1]dvojboj!$A$6:$M$115,13,FALSE)</f>
        <v>46.44</v>
      </c>
    </row>
    <row r="43" spans="1:10" x14ac:dyDescent="0.2">
      <c r="A43">
        <v>38</v>
      </c>
      <c r="B43" s="7">
        <f>VLOOKUP(A43,[1]dvojboj!$A$6:$M$115,3,FALSE)</f>
        <v>38</v>
      </c>
      <c r="C43" s="7">
        <f>VLOOKUP(A43,[1]dvojboj!$A$6:$M$115,5,FALSE)</f>
        <v>24</v>
      </c>
      <c r="D43" s="7" t="str">
        <f>VLOOKUP(A43,[1]dvojboj!$A$6:$M$115,7,FALSE)</f>
        <v/>
      </c>
      <c r="E43" s="7">
        <f>VLOOKUP(A43,[1]dvojboj!$A$6:$M$115,8,FALSE)</f>
        <v>62</v>
      </c>
      <c r="F43" s="7" t="str">
        <f>VLOOKUP(A43,[1]dvojboj!$A$6:$M$115,9,FALSE)</f>
        <v>Petr URBIŠ</v>
      </c>
      <c r="G43" s="7" t="str">
        <f>VLOOKUP(A43,[1]dvojboj!$A$6:$M$115,10,FALSE)</f>
        <v>Frýdek-Místek</v>
      </c>
      <c r="H43" s="8">
        <f>VLOOKUP(A43,[1]dvojboj!$A$6:$M$115,11,FALSE)</f>
        <v>22.22</v>
      </c>
      <c r="I43" s="8">
        <f>VLOOKUP(A43,[1]dvojboj!$A$6:$M$115,12,FALSE)</f>
        <v>24.43</v>
      </c>
      <c r="J43" s="8">
        <f>VLOOKUP(A43,[1]dvojboj!$A$6:$M$115,13,FALSE)</f>
        <v>46.65</v>
      </c>
    </row>
    <row r="44" spans="1:10" x14ac:dyDescent="0.2">
      <c r="A44">
        <v>39</v>
      </c>
      <c r="B44" s="7">
        <f>VLOOKUP(A44,[1]dvojboj!$A$6:$M$115,3,FALSE)</f>
        <v>39</v>
      </c>
      <c r="C44" s="7">
        <f>VLOOKUP(A44,[1]dvojboj!$A$6:$M$115,5,FALSE)</f>
        <v>25</v>
      </c>
      <c r="D44" s="7" t="str">
        <f>VLOOKUP(A44,[1]dvojboj!$A$6:$M$115,7,FALSE)</f>
        <v/>
      </c>
      <c r="E44" s="7">
        <f>VLOOKUP(A44,[1]dvojboj!$A$6:$M$115,8,FALSE)</f>
        <v>101</v>
      </c>
      <c r="F44" s="7" t="str">
        <f>VLOOKUP(A44,[1]dvojboj!$A$6:$M$115,9,FALSE)</f>
        <v>Daniel CAMFRLA</v>
      </c>
      <c r="G44" s="7" t="str">
        <f>VLOOKUP(A44,[1]dvojboj!$A$6:$M$115,10,FALSE)</f>
        <v>Nový Jičín</v>
      </c>
      <c r="H44" s="8">
        <f>VLOOKUP(A44,[1]dvojboj!$A$6:$M$115,11,FALSE)</f>
        <v>21.65</v>
      </c>
      <c r="I44" s="8">
        <f>VLOOKUP(A44,[1]dvojboj!$A$6:$M$115,12,FALSE)</f>
        <v>25</v>
      </c>
      <c r="J44" s="8">
        <f>VLOOKUP(A44,[1]dvojboj!$A$6:$M$115,13,FALSE)</f>
        <v>46.65</v>
      </c>
    </row>
    <row r="45" spans="1:10" x14ac:dyDescent="0.2">
      <c r="A45">
        <v>40</v>
      </c>
      <c r="B45" s="7">
        <f>VLOOKUP(A45,[1]dvojboj!$A$6:$M$115,3,FALSE)</f>
        <v>40</v>
      </c>
      <c r="C45" s="7" t="str">
        <f>VLOOKUP(A45,[1]dvojboj!$A$6:$M$115,5,FALSE)</f>
        <v/>
      </c>
      <c r="D45" s="7">
        <f>VLOOKUP(A45,[1]dvojboj!$A$6:$M$115,7,FALSE)</f>
        <v>15</v>
      </c>
      <c r="E45" s="7">
        <f>VLOOKUP(A45,[1]dvojboj!$A$6:$M$115,8,FALSE)</f>
        <v>31</v>
      </c>
      <c r="F45" s="7" t="str">
        <f>VLOOKUP(A45,[1]dvojboj!$A$6:$M$115,9,FALSE)</f>
        <v>Miroslav PAZDERA</v>
      </c>
      <c r="G45" s="7" t="str">
        <f>VLOOKUP(A45,[1]dvojboj!$A$6:$M$115,10,FALSE)</f>
        <v>Olomouc</v>
      </c>
      <c r="H45" s="8">
        <f>VLOOKUP(A45,[1]dvojboj!$A$6:$M$115,11,FALSE)</f>
        <v>25.45</v>
      </c>
      <c r="I45" s="8">
        <f>VLOOKUP(A45,[1]dvojboj!$A$6:$M$115,12,FALSE)</f>
        <v>21.23</v>
      </c>
      <c r="J45" s="8">
        <f>VLOOKUP(A45,[1]dvojboj!$A$6:$M$115,13,FALSE)</f>
        <v>46.68</v>
      </c>
    </row>
    <row r="46" spans="1:10" x14ac:dyDescent="0.2">
      <c r="A46">
        <v>41</v>
      </c>
      <c r="B46" s="7">
        <f>VLOOKUP(A46,[1]dvojboj!$A$6:$M$115,3,FALSE)</f>
        <v>41</v>
      </c>
      <c r="C46" s="7" t="str">
        <f>VLOOKUP(A46,[1]dvojboj!$A$6:$M$115,5,FALSE)</f>
        <v/>
      </c>
      <c r="D46" s="7">
        <f>VLOOKUP(A46,[1]dvojboj!$A$6:$M$115,7,FALSE)</f>
        <v>16</v>
      </c>
      <c r="E46" s="7">
        <f>VLOOKUP(A46,[1]dvojboj!$A$6:$M$115,8,FALSE)</f>
        <v>17</v>
      </c>
      <c r="F46" s="7" t="str">
        <f>VLOOKUP(A46,[1]dvojboj!$A$6:$M$115,9,FALSE)</f>
        <v>Jaroslav HÝBL</v>
      </c>
      <c r="G46" s="7" t="str">
        <f>VLOOKUP(A46,[1]dvojboj!$A$6:$M$115,10,FALSE)</f>
        <v>Šumperk</v>
      </c>
      <c r="H46" s="8">
        <f>VLOOKUP(A46,[1]dvojboj!$A$6:$M$115,11,FALSE)</f>
        <v>20.63</v>
      </c>
      <c r="I46" s="8">
        <f>VLOOKUP(A46,[1]dvojboj!$A$6:$M$115,12,FALSE)</f>
        <v>26.35</v>
      </c>
      <c r="J46" s="8">
        <f>VLOOKUP(A46,[1]dvojboj!$A$6:$M$115,13,FALSE)</f>
        <v>46.980000000000004</v>
      </c>
    </row>
    <row r="47" spans="1:10" x14ac:dyDescent="0.2">
      <c r="A47">
        <v>42</v>
      </c>
      <c r="B47" s="7">
        <f>VLOOKUP(A47,[1]dvojboj!$A$6:$M$115,3,FALSE)</f>
        <v>42</v>
      </c>
      <c r="C47" s="7" t="str">
        <f>VLOOKUP(A47,[1]dvojboj!$A$6:$M$115,5,FALSE)</f>
        <v/>
      </c>
      <c r="D47" s="7">
        <f>VLOOKUP(A47,[1]dvojboj!$A$6:$M$115,7,FALSE)</f>
        <v>17</v>
      </c>
      <c r="E47" s="7">
        <f>VLOOKUP(A47,[1]dvojboj!$A$6:$M$115,8,FALSE)</f>
        <v>16</v>
      </c>
      <c r="F47" s="7" t="str">
        <f>VLOOKUP(A47,[1]dvojboj!$A$6:$M$115,9,FALSE)</f>
        <v>Ondra BERAN</v>
      </c>
      <c r="G47" s="7" t="str">
        <f>VLOOKUP(A47,[1]dvojboj!$A$6:$M$115,10,FALSE)</f>
        <v>Šumperk</v>
      </c>
      <c r="H47" s="8">
        <f>VLOOKUP(A47,[1]dvojboj!$A$6:$M$115,11,FALSE)</f>
        <v>20.14</v>
      </c>
      <c r="I47" s="8">
        <f>VLOOKUP(A47,[1]dvojboj!$A$6:$M$115,12,FALSE)</f>
        <v>27.05</v>
      </c>
      <c r="J47" s="8">
        <f>VLOOKUP(A47,[1]dvojboj!$A$6:$M$115,13,FALSE)</f>
        <v>47.19</v>
      </c>
    </row>
    <row r="48" spans="1:10" x14ac:dyDescent="0.2">
      <c r="A48">
        <v>43</v>
      </c>
      <c r="B48" s="7">
        <f>VLOOKUP(A48,[1]dvojboj!$A$6:$M$115,3,FALSE)</f>
        <v>43</v>
      </c>
      <c r="C48" s="7">
        <f>VLOOKUP(A48,[1]dvojboj!$A$6:$M$115,5,FALSE)</f>
        <v>26</v>
      </c>
      <c r="D48" s="7" t="str">
        <f>VLOOKUP(A48,[1]dvojboj!$A$6:$M$115,7,FALSE)</f>
        <v/>
      </c>
      <c r="E48" s="7">
        <f>VLOOKUP(A48,[1]dvojboj!$A$6:$M$115,8,FALSE)</f>
        <v>69</v>
      </c>
      <c r="F48" s="7" t="str">
        <f>VLOOKUP(A48,[1]dvojboj!$A$6:$M$115,9,FALSE)</f>
        <v>Tomáš POSPĚCH</v>
      </c>
      <c r="G48" s="7" t="str">
        <f>VLOOKUP(A48,[1]dvojboj!$A$6:$M$115,10,FALSE)</f>
        <v>Frýdek-Místek</v>
      </c>
      <c r="H48" s="8">
        <f>VLOOKUP(A48,[1]dvojboj!$A$6:$M$115,11,FALSE)</f>
        <v>19.91</v>
      </c>
      <c r="I48" s="8">
        <f>VLOOKUP(A48,[1]dvojboj!$A$6:$M$115,12,FALSE)</f>
        <v>27.64</v>
      </c>
      <c r="J48" s="8">
        <f>VLOOKUP(A48,[1]dvojboj!$A$6:$M$115,13,FALSE)</f>
        <v>47.55</v>
      </c>
    </row>
    <row r="49" spans="1:10" x14ac:dyDescent="0.2">
      <c r="A49">
        <v>44</v>
      </c>
      <c r="B49" s="7">
        <f>VLOOKUP(A49,[1]dvojboj!$A$6:$M$115,3,FALSE)</f>
        <v>44</v>
      </c>
      <c r="C49" s="7">
        <f>VLOOKUP(A49,[1]dvojboj!$A$6:$M$115,5,FALSE)</f>
        <v>27</v>
      </c>
      <c r="D49" s="7" t="str">
        <f>VLOOKUP(A49,[1]dvojboj!$A$6:$M$115,7,FALSE)</f>
        <v/>
      </c>
      <c r="E49" s="7">
        <f>VLOOKUP(A49,[1]dvojboj!$A$6:$M$115,8,FALSE)</f>
        <v>66</v>
      </c>
      <c r="F49" s="7" t="str">
        <f>VLOOKUP(A49,[1]dvojboj!$A$6:$M$115,9,FALSE)</f>
        <v>Patrik KAROL</v>
      </c>
      <c r="G49" s="7" t="str">
        <f>VLOOKUP(A49,[1]dvojboj!$A$6:$M$115,10,FALSE)</f>
        <v>Frýdek-Místek</v>
      </c>
      <c r="H49" s="8">
        <f>VLOOKUP(A49,[1]dvojboj!$A$6:$M$115,11,FALSE)</f>
        <v>25.25</v>
      </c>
      <c r="I49" s="8">
        <f>VLOOKUP(A49,[1]dvojboj!$A$6:$M$115,12,FALSE)</f>
        <v>22.69</v>
      </c>
      <c r="J49" s="8">
        <f>VLOOKUP(A49,[1]dvojboj!$A$6:$M$115,13,FALSE)</f>
        <v>47.94</v>
      </c>
    </row>
    <row r="50" spans="1:10" x14ac:dyDescent="0.2">
      <c r="A50">
        <v>45</v>
      </c>
      <c r="B50" s="7">
        <f>VLOOKUP(A50,[1]dvojboj!$A$6:$M$115,3,FALSE)</f>
        <v>45</v>
      </c>
      <c r="C50" s="7">
        <f>VLOOKUP(A50,[1]dvojboj!$A$6:$M$115,5,FALSE)</f>
        <v>28</v>
      </c>
      <c r="D50" s="7" t="str">
        <f>VLOOKUP(A50,[1]dvojboj!$A$6:$M$115,7,FALSE)</f>
        <v/>
      </c>
      <c r="E50" s="7">
        <f>VLOOKUP(A50,[1]dvojboj!$A$6:$M$115,8,FALSE)</f>
        <v>86</v>
      </c>
      <c r="F50" s="7" t="str">
        <f>VLOOKUP(A50,[1]dvojboj!$A$6:$M$115,9,FALSE)</f>
        <v>Radim HANULÍK</v>
      </c>
      <c r="G50" s="7" t="str">
        <f>VLOOKUP(A50,[1]dvojboj!$A$6:$M$115,10,FALSE)</f>
        <v>Bruntál</v>
      </c>
      <c r="H50" s="8">
        <f>VLOOKUP(A50,[1]dvojboj!$A$6:$M$115,11,FALSE)</f>
        <v>17.82</v>
      </c>
      <c r="I50" s="8">
        <f>VLOOKUP(A50,[1]dvojboj!$A$6:$M$115,12,FALSE)</f>
        <v>30.76</v>
      </c>
      <c r="J50" s="8">
        <f>VLOOKUP(A50,[1]dvojboj!$A$6:$M$115,13,FALSE)</f>
        <v>48.58</v>
      </c>
    </row>
    <row r="51" spans="1:10" x14ac:dyDescent="0.2">
      <c r="A51">
        <v>46</v>
      </c>
      <c r="B51" s="7">
        <f>VLOOKUP(A51,[1]dvojboj!$A$6:$M$115,3,FALSE)</f>
        <v>46</v>
      </c>
      <c r="C51" s="7">
        <f>VLOOKUP(A51,[1]dvojboj!$A$6:$M$115,5,FALSE)</f>
        <v>29</v>
      </c>
      <c r="D51" s="7" t="str">
        <f>VLOOKUP(A51,[1]dvojboj!$A$6:$M$115,7,FALSE)</f>
        <v/>
      </c>
      <c r="E51" s="7">
        <f>VLOOKUP(A51,[1]dvojboj!$A$6:$M$115,8,FALSE)</f>
        <v>105</v>
      </c>
      <c r="F51" s="7" t="str">
        <f>VLOOKUP(A51,[1]dvojboj!$A$6:$M$115,9,FALSE)</f>
        <v>Robert JALŮVKA</v>
      </c>
      <c r="G51" s="7" t="str">
        <f>VLOOKUP(A51,[1]dvojboj!$A$6:$M$115,10,FALSE)</f>
        <v>Nový Jičín</v>
      </c>
      <c r="H51" s="8">
        <f>VLOOKUP(A51,[1]dvojboj!$A$6:$M$115,11,FALSE)</f>
        <v>20.11</v>
      </c>
      <c r="I51" s="8">
        <f>VLOOKUP(A51,[1]dvojboj!$A$6:$M$115,12,FALSE)</f>
        <v>28.61</v>
      </c>
      <c r="J51" s="8">
        <f>VLOOKUP(A51,[1]dvojboj!$A$6:$M$115,13,FALSE)</f>
        <v>48.72</v>
      </c>
    </row>
    <row r="52" spans="1:10" x14ac:dyDescent="0.2">
      <c r="A52">
        <v>47</v>
      </c>
      <c r="B52" s="7">
        <f>VLOOKUP(A52,[1]dvojboj!$A$6:$M$115,3,FALSE)</f>
        <v>47</v>
      </c>
      <c r="C52" s="7">
        <f>VLOOKUP(A52,[1]dvojboj!$A$6:$M$115,5,FALSE)</f>
        <v>30</v>
      </c>
      <c r="D52" s="7" t="str">
        <f>VLOOKUP(A52,[1]dvojboj!$A$6:$M$115,7,FALSE)</f>
        <v/>
      </c>
      <c r="E52" s="7">
        <f>VLOOKUP(A52,[1]dvojboj!$A$6:$M$115,8,FALSE)</f>
        <v>22</v>
      </c>
      <c r="F52" s="7" t="str">
        <f>VLOOKUP(A52,[1]dvojboj!$A$6:$M$115,9,FALSE)</f>
        <v>Jiří DRÁPAL</v>
      </c>
      <c r="G52" s="7" t="str">
        <f>VLOOKUP(A52,[1]dvojboj!$A$6:$M$115,10,FALSE)</f>
        <v>Opava</v>
      </c>
      <c r="H52" s="8">
        <f>VLOOKUP(A52,[1]dvojboj!$A$6:$M$115,11,FALSE)</f>
        <v>22.61</v>
      </c>
      <c r="I52" s="8">
        <f>VLOOKUP(A52,[1]dvojboj!$A$6:$M$115,12,FALSE)</f>
        <v>26.68</v>
      </c>
      <c r="J52" s="8">
        <f>VLOOKUP(A52,[1]dvojboj!$A$6:$M$115,13,FALSE)</f>
        <v>49.29</v>
      </c>
    </row>
    <row r="53" spans="1:10" x14ac:dyDescent="0.2">
      <c r="A53">
        <v>48</v>
      </c>
      <c r="B53" s="7">
        <f>VLOOKUP(A53,[1]dvojboj!$A$6:$M$115,3,FALSE)</f>
        <v>48</v>
      </c>
      <c r="C53" s="7" t="str">
        <f>VLOOKUP(A53,[1]dvojboj!$A$6:$M$115,5,FALSE)</f>
        <v/>
      </c>
      <c r="D53" s="7">
        <f>VLOOKUP(A53,[1]dvojboj!$A$6:$M$115,7,FALSE)</f>
        <v>18</v>
      </c>
      <c r="E53" s="7">
        <f>VLOOKUP(A53,[1]dvojboj!$A$6:$M$115,8,FALSE)</f>
        <v>14</v>
      </c>
      <c r="F53" s="7" t="str">
        <f>VLOOKUP(A53,[1]dvojboj!$A$6:$M$115,9,FALSE)</f>
        <v>Jiří FOJTÍK</v>
      </c>
      <c r="G53" s="7" t="str">
        <f>VLOOKUP(A53,[1]dvojboj!$A$6:$M$115,10,FALSE)</f>
        <v>Šumperk</v>
      </c>
      <c r="H53" s="8">
        <f>VLOOKUP(A53,[1]dvojboj!$A$6:$M$115,11,FALSE)</f>
        <v>20.6</v>
      </c>
      <c r="I53" s="8">
        <f>VLOOKUP(A53,[1]dvojboj!$A$6:$M$115,12,FALSE)</f>
        <v>29.06</v>
      </c>
      <c r="J53" s="8">
        <f>VLOOKUP(A53,[1]dvojboj!$A$6:$M$115,13,FALSE)</f>
        <v>49.66</v>
      </c>
    </row>
    <row r="54" spans="1:10" x14ac:dyDescent="0.2">
      <c r="A54">
        <v>49</v>
      </c>
      <c r="B54" s="7">
        <f>VLOOKUP(A54,[1]dvojboj!$A$6:$M$115,3,FALSE)</f>
        <v>49</v>
      </c>
      <c r="C54" s="7">
        <f>VLOOKUP(A54,[1]dvojboj!$A$6:$M$115,5,FALSE)</f>
        <v>31</v>
      </c>
      <c r="D54" s="7" t="str">
        <f>VLOOKUP(A54,[1]dvojboj!$A$6:$M$115,7,FALSE)</f>
        <v/>
      </c>
      <c r="E54" s="7">
        <f>VLOOKUP(A54,[1]dvojboj!$A$6:$M$115,8,FALSE)</f>
        <v>106</v>
      </c>
      <c r="F54" s="7" t="str">
        <f>VLOOKUP(A54,[1]dvojboj!$A$6:$M$115,9,FALSE)</f>
        <v>Marcel STACHA</v>
      </c>
      <c r="G54" s="7" t="str">
        <f>VLOOKUP(A54,[1]dvojboj!$A$6:$M$115,10,FALSE)</f>
        <v>Nový Jičín</v>
      </c>
      <c r="H54" s="8">
        <f>VLOOKUP(A54,[1]dvojboj!$A$6:$M$115,11,FALSE)</f>
        <v>21.3</v>
      </c>
      <c r="I54" s="8">
        <f>VLOOKUP(A54,[1]dvojboj!$A$6:$M$115,12,FALSE)</f>
        <v>28.38</v>
      </c>
      <c r="J54" s="8">
        <f>VLOOKUP(A54,[1]dvojboj!$A$6:$M$115,13,FALSE)</f>
        <v>49.68</v>
      </c>
    </row>
    <row r="55" spans="1:10" x14ac:dyDescent="0.2">
      <c r="A55">
        <v>50</v>
      </c>
      <c r="B55" s="7">
        <f>VLOOKUP(A55,[1]dvojboj!$A$6:$M$115,3,FALSE)</f>
        <v>50</v>
      </c>
      <c r="C55" s="7">
        <f>VLOOKUP(A55,[1]dvojboj!$A$6:$M$115,5,FALSE)</f>
        <v>32</v>
      </c>
      <c r="D55" s="7" t="str">
        <f>VLOOKUP(A55,[1]dvojboj!$A$6:$M$115,7,FALSE)</f>
        <v/>
      </c>
      <c r="E55" s="7">
        <f>VLOOKUP(A55,[1]dvojboj!$A$6:$M$115,8,FALSE)</f>
        <v>84</v>
      </c>
      <c r="F55" s="7" t="str">
        <f>VLOOKUP(A55,[1]dvojboj!$A$6:$M$115,9,FALSE)</f>
        <v>Ondřej KUBALA</v>
      </c>
      <c r="G55" s="7" t="str">
        <f>VLOOKUP(A55,[1]dvojboj!$A$6:$M$115,10,FALSE)</f>
        <v>Bruntál</v>
      </c>
      <c r="H55" s="8">
        <f>VLOOKUP(A55,[1]dvojboj!$A$6:$M$115,11,FALSE)</f>
        <v>18.3</v>
      </c>
      <c r="I55" s="8">
        <f>VLOOKUP(A55,[1]dvojboj!$A$6:$M$115,12,FALSE)</f>
        <v>31.55</v>
      </c>
      <c r="J55" s="8">
        <f>VLOOKUP(A55,[1]dvojboj!$A$6:$M$115,13,FALSE)</f>
        <v>49.85</v>
      </c>
    </row>
    <row r="56" spans="1:10" x14ac:dyDescent="0.2">
      <c r="A56">
        <v>51</v>
      </c>
      <c r="B56" s="7">
        <f>VLOOKUP(A56,[1]dvojboj!$A$6:$M$115,3,FALSE)</f>
        <v>51</v>
      </c>
      <c r="C56" s="7">
        <f>VLOOKUP(A56,[1]dvojboj!$A$6:$M$115,5,FALSE)</f>
        <v>33</v>
      </c>
      <c r="D56" s="7" t="str">
        <f>VLOOKUP(A56,[1]dvojboj!$A$6:$M$115,7,FALSE)</f>
        <v/>
      </c>
      <c r="E56" s="7">
        <f>VLOOKUP(A56,[1]dvojboj!$A$6:$M$115,8,FALSE)</f>
        <v>104</v>
      </c>
      <c r="F56" s="7" t="str">
        <f>VLOOKUP(A56,[1]dvojboj!$A$6:$M$115,9,FALSE)</f>
        <v>Radek VÁŇA</v>
      </c>
      <c r="G56" s="7" t="str">
        <f>VLOOKUP(A56,[1]dvojboj!$A$6:$M$115,10,FALSE)</f>
        <v>Nový Jičín</v>
      </c>
      <c r="H56" s="8">
        <f>VLOOKUP(A56,[1]dvojboj!$A$6:$M$115,11,FALSE)</f>
        <v>19.18</v>
      </c>
      <c r="I56" s="8">
        <f>VLOOKUP(A56,[1]dvojboj!$A$6:$M$115,12,FALSE)</f>
        <v>30.7</v>
      </c>
      <c r="J56" s="8">
        <f>VLOOKUP(A56,[1]dvojboj!$A$6:$M$115,13,FALSE)</f>
        <v>49.879999999999995</v>
      </c>
    </row>
    <row r="57" spans="1:10" x14ac:dyDescent="0.2">
      <c r="A57">
        <v>52</v>
      </c>
      <c r="B57" s="7">
        <f>VLOOKUP(A57,[1]dvojboj!$A$6:$M$115,3,FALSE)</f>
        <v>52</v>
      </c>
      <c r="C57" s="7" t="str">
        <f>VLOOKUP(A57,[1]dvojboj!$A$6:$M$115,5,FALSE)</f>
        <v/>
      </c>
      <c r="D57" s="7">
        <f>VLOOKUP(A57,[1]dvojboj!$A$6:$M$115,7,FALSE)</f>
        <v>19</v>
      </c>
      <c r="E57" s="7">
        <f>VLOOKUP(A57,[1]dvojboj!$A$6:$M$115,8,FALSE)</f>
        <v>73</v>
      </c>
      <c r="F57" s="7" t="str">
        <f>VLOOKUP(A57,[1]dvojboj!$A$6:$M$115,9,FALSE)</f>
        <v>Martin GRULICH</v>
      </c>
      <c r="G57" s="7" t="str">
        <f>VLOOKUP(A57,[1]dvojboj!$A$6:$M$115,10,FALSE)</f>
        <v>Prostějov</v>
      </c>
      <c r="H57" s="8">
        <f>VLOOKUP(A57,[1]dvojboj!$A$6:$M$115,11,FALSE)</f>
        <v>20.37</v>
      </c>
      <c r="I57" s="8">
        <f>VLOOKUP(A57,[1]dvojboj!$A$6:$M$115,12,FALSE)</f>
        <v>29.54</v>
      </c>
      <c r="J57" s="8">
        <f>VLOOKUP(A57,[1]dvojboj!$A$6:$M$115,13,FALSE)</f>
        <v>49.91</v>
      </c>
    </row>
    <row r="58" spans="1:10" x14ac:dyDescent="0.2">
      <c r="A58">
        <v>53</v>
      </c>
      <c r="B58" s="7">
        <f>VLOOKUP(A58,[1]dvojboj!$A$6:$M$115,3,FALSE)</f>
        <v>53</v>
      </c>
      <c r="C58" s="7" t="str">
        <f>VLOOKUP(A58,[1]dvojboj!$A$6:$M$115,5,FALSE)</f>
        <v/>
      </c>
      <c r="D58" s="7">
        <f>VLOOKUP(A58,[1]dvojboj!$A$6:$M$115,7,FALSE)</f>
        <v>20</v>
      </c>
      <c r="E58" s="7">
        <f>VLOOKUP(A58,[1]dvojboj!$A$6:$M$115,8,FALSE)</f>
        <v>79</v>
      </c>
      <c r="F58" s="7" t="str">
        <f>VLOOKUP(A58,[1]dvojboj!$A$6:$M$115,9,FALSE)</f>
        <v>David OCHMAN</v>
      </c>
      <c r="G58" s="7" t="str">
        <f>VLOOKUP(A58,[1]dvojboj!$A$6:$M$115,10,FALSE)</f>
        <v>Prostějov</v>
      </c>
      <c r="H58" s="8">
        <f>VLOOKUP(A58,[1]dvojboj!$A$6:$M$115,11,FALSE)</f>
        <v>21.09</v>
      </c>
      <c r="I58" s="8">
        <f>VLOOKUP(A58,[1]dvojboj!$A$6:$M$115,12,FALSE)</f>
        <v>29.05</v>
      </c>
      <c r="J58" s="8">
        <f>VLOOKUP(A58,[1]dvojboj!$A$6:$M$115,13,FALSE)</f>
        <v>50.14</v>
      </c>
    </row>
    <row r="59" spans="1:10" x14ac:dyDescent="0.2">
      <c r="A59">
        <v>54</v>
      </c>
      <c r="B59" s="7">
        <f>VLOOKUP(A59,[1]dvojboj!$A$6:$M$115,3,FALSE)</f>
        <v>54</v>
      </c>
      <c r="C59" s="7" t="str">
        <f>VLOOKUP(A59,[1]dvojboj!$A$6:$M$115,5,FALSE)</f>
        <v/>
      </c>
      <c r="D59" s="7">
        <f>VLOOKUP(A59,[1]dvojboj!$A$6:$M$115,7,FALSE)</f>
        <v>21</v>
      </c>
      <c r="E59" s="7">
        <f>VLOOKUP(A59,[1]dvojboj!$A$6:$M$115,8,FALSE)</f>
        <v>72</v>
      </c>
      <c r="F59" s="7" t="str">
        <f>VLOOKUP(A59,[1]dvojboj!$A$6:$M$115,9,FALSE)</f>
        <v>Vojtěch ŽÁK</v>
      </c>
      <c r="G59" s="7" t="str">
        <f>VLOOKUP(A59,[1]dvojboj!$A$6:$M$115,10,FALSE)</f>
        <v>Prostějov</v>
      </c>
      <c r="H59" s="8">
        <f>VLOOKUP(A59,[1]dvojboj!$A$6:$M$115,11,FALSE)</f>
        <v>21.55</v>
      </c>
      <c r="I59" s="8">
        <f>VLOOKUP(A59,[1]dvojboj!$A$6:$M$115,12,FALSE)</f>
        <v>29.15</v>
      </c>
      <c r="J59" s="8">
        <f>VLOOKUP(A59,[1]dvojboj!$A$6:$M$115,13,FALSE)</f>
        <v>50.7</v>
      </c>
    </row>
    <row r="60" spans="1:10" x14ac:dyDescent="0.2">
      <c r="A60">
        <v>55</v>
      </c>
      <c r="B60" s="7">
        <f>VLOOKUP(A60,[1]dvojboj!$A$6:$M$115,3,FALSE)</f>
        <v>55</v>
      </c>
      <c r="C60" s="7" t="str">
        <f>VLOOKUP(A60,[1]dvojboj!$A$6:$M$115,5,FALSE)</f>
        <v/>
      </c>
      <c r="D60" s="7">
        <f>VLOOKUP(A60,[1]dvojboj!$A$6:$M$115,7,FALSE)</f>
        <v>22</v>
      </c>
      <c r="E60" s="7">
        <f>VLOOKUP(A60,[1]dvojboj!$A$6:$M$115,8,FALSE)</f>
        <v>92</v>
      </c>
      <c r="F60" s="7" t="str">
        <f>VLOOKUP(A60,[1]dvojboj!$A$6:$M$115,9,FALSE)</f>
        <v>Pavel ŠŤASTNÝ</v>
      </c>
      <c r="G60" s="7" t="str">
        <f>VLOOKUP(A60,[1]dvojboj!$A$6:$M$115,10,FALSE)</f>
        <v>Jeseník</v>
      </c>
      <c r="H60" s="8">
        <f>VLOOKUP(A60,[1]dvojboj!$A$6:$M$115,11,FALSE)</f>
        <v>22.61</v>
      </c>
      <c r="I60" s="8">
        <f>VLOOKUP(A60,[1]dvojboj!$A$6:$M$115,12,FALSE)</f>
        <v>28.41</v>
      </c>
      <c r="J60" s="8">
        <f>VLOOKUP(A60,[1]dvojboj!$A$6:$M$115,13,FALSE)</f>
        <v>51.019999999999996</v>
      </c>
    </row>
    <row r="61" spans="1:10" x14ac:dyDescent="0.2">
      <c r="A61">
        <v>56</v>
      </c>
      <c r="B61" s="7">
        <f>VLOOKUP(A61,[1]dvojboj!$A$6:$M$115,3,FALSE)</f>
        <v>56</v>
      </c>
      <c r="C61" s="7">
        <f>VLOOKUP(A61,[1]dvojboj!$A$6:$M$115,5,FALSE)</f>
        <v>34</v>
      </c>
      <c r="D61" s="7" t="str">
        <f>VLOOKUP(A61,[1]dvojboj!$A$6:$M$115,7,FALSE)</f>
        <v/>
      </c>
      <c r="E61" s="7">
        <f>VLOOKUP(A61,[1]dvojboj!$A$6:$M$115,8,FALSE)</f>
        <v>102</v>
      </c>
      <c r="F61" s="7" t="str">
        <f>VLOOKUP(A61,[1]dvojboj!$A$6:$M$115,9,FALSE)</f>
        <v>Tomáš SLÁDEČEK</v>
      </c>
      <c r="G61" s="7" t="str">
        <f>VLOOKUP(A61,[1]dvojboj!$A$6:$M$115,10,FALSE)</f>
        <v>Nový Jičín</v>
      </c>
      <c r="H61" s="8">
        <f>VLOOKUP(A61,[1]dvojboj!$A$6:$M$115,11,FALSE)</f>
        <v>23.22</v>
      </c>
      <c r="I61" s="8">
        <f>VLOOKUP(A61,[1]dvojboj!$A$6:$M$115,12,FALSE)</f>
        <v>30.3</v>
      </c>
      <c r="J61" s="8">
        <f>VLOOKUP(A61,[1]dvojboj!$A$6:$M$115,13,FALSE)</f>
        <v>53.519999999999996</v>
      </c>
    </row>
    <row r="62" spans="1:10" x14ac:dyDescent="0.2">
      <c r="A62">
        <v>57</v>
      </c>
      <c r="B62" s="7">
        <f>VLOOKUP(A62,[1]dvojboj!$A$6:$M$115,3,FALSE)</f>
        <v>57</v>
      </c>
      <c r="C62" s="7">
        <f>VLOOKUP(A62,[1]dvojboj!$A$6:$M$115,5,FALSE)</f>
        <v>35</v>
      </c>
      <c r="D62" s="7" t="str">
        <f>VLOOKUP(A62,[1]dvojboj!$A$6:$M$115,7,FALSE)</f>
        <v/>
      </c>
      <c r="E62" s="7">
        <f>VLOOKUP(A62,[1]dvojboj!$A$6:$M$115,8,FALSE)</f>
        <v>87</v>
      </c>
      <c r="F62" s="7" t="str">
        <f>VLOOKUP(A62,[1]dvojboj!$A$6:$M$115,9,FALSE)</f>
        <v>Jan MICHL-BERNARD</v>
      </c>
      <c r="G62" s="7" t="str">
        <f>VLOOKUP(A62,[1]dvojboj!$A$6:$M$115,10,FALSE)</f>
        <v>Bruntál</v>
      </c>
      <c r="H62" s="8">
        <f>VLOOKUP(A62,[1]dvojboj!$A$6:$M$115,11,FALSE)</f>
        <v>22.79</v>
      </c>
      <c r="I62" s="8">
        <f>VLOOKUP(A62,[1]dvojboj!$A$6:$M$115,12,FALSE)</f>
        <v>30.77</v>
      </c>
      <c r="J62" s="8">
        <f>VLOOKUP(A62,[1]dvojboj!$A$6:$M$115,13,FALSE)</f>
        <v>53.56</v>
      </c>
    </row>
    <row r="63" spans="1:10" x14ac:dyDescent="0.2">
      <c r="A63">
        <v>58</v>
      </c>
      <c r="B63" s="7">
        <f>VLOOKUP(A63,[1]dvojboj!$A$6:$M$115,3,FALSE)</f>
        <v>58</v>
      </c>
      <c r="C63" s="7" t="str">
        <f>VLOOKUP(A63,[1]dvojboj!$A$6:$M$115,5,FALSE)</f>
        <v/>
      </c>
      <c r="D63" s="7">
        <f>VLOOKUP(A63,[1]dvojboj!$A$6:$M$115,7,FALSE)</f>
        <v>23</v>
      </c>
      <c r="E63" s="7">
        <f>VLOOKUP(A63,[1]dvojboj!$A$6:$M$115,8,FALSE)</f>
        <v>94</v>
      </c>
      <c r="F63" s="7" t="str">
        <f>VLOOKUP(A63,[1]dvojboj!$A$6:$M$115,9,FALSE)</f>
        <v>Michal KUŽÍLEK</v>
      </c>
      <c r="G63" s="7" t="str">
        <f>VLOOKUP(A63,[1]dvojboj!$A$6:$M$115,10,FALSE)</f>
        <v>Jeseník</v>
      </c>
      <c r="H63" s="8">
        <f>VLOOKUP(A63,[1]dvojboj!$A$6:$M$115,11,FALSE)</f>
        <v>24.26</v>
      </c>
      <c r="I63" s="8">
        <f>VLOOKUP(A63,[1]dvojboj!$A$6:$M$115,12,FALSE)</f>
        <v>30.28</v>
      </c>
      <c r="J63" s="8">
        <f>VLOOKUP(A63,[1]dvojboj!$A$6:$M$115,13,FALSE)</f>
        <v>54.540000000000006</v>
      </c>
    </row>
    <row r="64" spans="1:10" x14ac:dyDescent="0.2">
      <c r="A64">
        <v>59</v>
      </c>
      <c r="B64" s="7">
        <f>VLOOKUP(A64,[1]dvojboj!$A$6:$M$115,3,FALSE)</f>
        <v>59</v>
      </c>
      <c r="C64" s="7">
        <f>VLOOKUP(A64,[1]dvojboj!$A$6:$M$115,5,FALSE)</f>
        <v>36</v>
      </c>
      <c r="D64" s="7" t="str">
        <f>VLOOKUP(A64,[1]dvojboj!$A$6:$M$115,7,FALSE)</f>
        <v/>
      </c>
      <c r="E64" s="7">
        <f>VLOOKUP(A64,[1]dvojboj!$A$6:$M$115,8,FALSE)</f>
        <v>89</v>
      </c>
      <c r="F64" s="7" t="str">
        <f>VLOOKUP(A64,[1]dvojboj!$A$6:$M$115,9,FALSE)</f>
        <v>Ondřej CHALUPA</v>
      </c>
      <c r="G64" s="7" t="str">
        <f>VLOOKUP(A64,[1]dvojboj!$A$6:$M$115,10,FALSE)</f>
        <v>Bruntál</v>
      </c>
      <c r="H64" s="8">
        <f>VLOOKUP(A64,[1]dvojboj!$A$6:$M$115,11,FALSE)</f>
        <v>21.81</v>
      </c>
      <c r="I64" s="8">
        <f>VLOOKUP(A64,[1]dvojboj!$A$6:$M$115,12,FALSE)</f>
        <v>32.950000000000003</v>
      </c>
      <c r="J64" s="8">
        <f>VLOOKUP(A64,[1]dvojboj!$A$6:$M$115,13,FALSE)</f>
        <v>54.760000000000005</v>
      </c>
    </row>
    <row r="65" spans="1:10" x14ac:dyDescent="0.2">
      <c r="A65">
        <v>60</v>
      </c>
      <c r="B65" s="7">
        <f>VLOOKUP(A65,[1]dvojboj!$A$6:$M$115,3,FALSE)</f>
        <v>60</v>
      </c>
      <c r="C65" s="7" t="str">
        <f>VLOOKUP(A65,[1]dvojboj!$A$6:$M$115,5,FALSE)</f>
        <v/>
      </c>
      <c r="D65" s="7">
        <f>VLOOKUP(A65,[1]dvojboj!$A$6:$M$115,7,FALSE)</f>
        <v>24</v>
      </c>
      <c r="E65" s="7">
        <f>VLOOKUP(A65,[1]dvojboj!$A$6:$M$115,8,FALSE)</f>
        <v>77</v>
      </c>
      <c r="F65" s="7" t="str">
        <f>VLOOKUP(A65,[1]dvojboj!$A$6:$M$115,9,FALSE)</f>
        <v>Jakub DOLEČEK</v>
      </c>
      <c r="G65" s="7" t="str">
        <f>VLOOKUP(A65,[1]dvojboj!$A$6:$M$115,10,FALSE)</f>
        <v>Prostějov</v>
      </c>
      <c r="H65" s="8">
        <f>VLOOKUP(A65,[1]dvojboj!$A$6:$M$115,11,FALSE)</f>
        <v>25.56</v>
      </c>
      <c r="I65" s="8">
        <f>VLOOKUP(A65,[1]dvojboj!$A$6:$M$115,12,FALSE)</f>
        <v>29.61</v>
      </c>
      <c r="J65" s="8">
        <f>VLOOKUP(A65,[1]dvojboj!$A$6:$M$115,13,FALSE)</f>
        <v>55.17</v>
      </c>
    </row>
    <row r="66" spans="1:10" x14ac:dyDescent="0.2">
      <c r="A66">
        <v>61</v>
      </c>
      <c r="B66" s="7">
        <f>VLOOKUP(A66,[1]dvojboj!$A$6:$M$115,3,FALSE)</f>
        <v>61</v>
      </c>
      <c r="C66" s="7">
        <f>VLOOKUP(A66,[1]dvojboj!$A$6:$M$115,5,FALSE)</f>
        <v>37</v>
      </c>
      <c r="D66" s="7" t="str">
        <f>VLOOKUP(A66,[1]dvojboj!$A$6:$M$115,7,FALSE)</f>
        <v/>
      </c>
      <c r="E66" s="7">
        <f>VLOOKUP(A66,[1]dvojboj!$A$6:$M$115,8,FALSE)</f>
        <v>85</v>
      </c>
      <c r="F66" s="7" t="str">
        <f>VLOOKUP(A66,[1]dvojboj!$A$6:$M$115,9,FALSE)</f>
        <v>Václav VLÁSEK</v>
      </c>
      <c r="G66" s="7" t="str">
        <f>VLOOKUP(A66,[1]dvojboj!$A$6:$M$115,10,FALSE)</f>
        <v>Bruntál</v>
      </c>
      <c r="H66" s="8">
        <f>VLOOKUP(A66,[1]dvojboj!$A$6:$M$115,11,FALSE)</f>
        <v>21.54</v>
      </c>
      <c r="I66" s="8">
        <f>VLOOKUP(A66,[1]dvojboj!$A$6:$M$115,12,FALSE)</f>
        <v>34.53</v>
      </c>
      <c r="J66" s="8">
        <f>VLOOKUP(A66,[1]dvojboj!$A$6:$M$115,13,FALSE)</f>
        <v>56.07</v>
      </c>
    </row>
    <row r="67" spans="1:10" x14ac:dyDescent="0.2">
      <c r="A67">
        <v>62</v>
      </c>
      <c r="B67" s="7">
        <f>VLOOKUP(A67,[1]dvojboj!$A$6:$M$115,3,FALSE)</f>
        <v>62</v>
      </c>
      <c r="C67" s="7">
        <f>VLOOKUP(A67,[1]dvojboj!$A$6:$M$115,5,FALSE)</f>
        <v>38</v>
      </c>
      <c r="D67" s="7" t="str">
        <f>VLOOKUP(A67,[1]dvojboj!$A$6:$M$115,7,FALSE)</f>
        <v/>
      </c>
      <c r="E67" s="7">
        <f>VLOOKUP(A67,[1]dvojboj!$A$6:$M$115,8,FALSE)</f>
        <v>68</v>
      </c>
      <c r="F67" s="7" t="str">
        <f>VLOOKUP(A67,[1]dvojboj!$A$6:$M$115,9,FALSE)</f>
        <v>David KRHOVJAK</v>
      </c>
      <c r="G67" s="7" t="str">
        <f>VLOOKUP(A67,[1]dvojboj!$A$6:$M$115,10,FALSE)</f>
        <v>Frýdek-Místek</v>
      </c>
      <c r="H67" s="8">
        <f>VLOOKUP(A67,[1]dvojboj!$A$6:$M$115,11,FALSE)</f>
        <v>23.17</v>
      </c>
      <c r="I67" s="8">
        <f>VLOOKUP(A67,[1]dvojboj!$A$6:$M$115,12,FALSE)</f>
        <v>34.35</v>
      </c>
      <c r="J67" s="8">
        <f>VLOOKUP(A67,[1]dvojboj!$A$6:$M$115,13,FALSE)</f>
        <v>57.52</v>
      </c>
    </row>
    <row r="68" spans="1:10" x14ac:dyDescent="0.2">
      <c r="A68">
        <v>63</v>
      </c>
      <c r="B68" s="7">
        <f>VLOOKUP(A68,[1]dvojboj!$A$6:$M$115,3,FALSE)</f>
        <v>63</v>
      </c>
      <c r="C68" s="7" t="str">
        <f>VLOOKUP(A68,[1]dvojboj!$A$6:$M$115,5,FALSE)</f>
        <v/>
      </c>
      <c r="D68" s="7">
        <f>VLOOKUP(A68,[1]dvojboj!$A$6:$M$115,7,FALSE)</f>
        <v>25</v>
      </c>
      <c r="E68" s="7">
        <f>VLOOKUP(A68,[1]dvojboj!$A$6:$M$115,8,FALSE)</f>
        <v>20</v>
      </c>
      <c r="F68" s="7" t="str">
        <f>VLOOKUP(A68,[1]dvojboj!$A$6:$M$115,9,FALSE)</f>
        <v>Jiří ŠTÁBL</v>
      </c>
      <c r="G68" s="7" t="str">
        <f>VLOOKUP(A68,[1]dvojboj!$A$6:$M$115,10,FALSE)</f>
        <v>Šumperk</v>
      </c>
      <c r="H68" s="8">
        <f>VLOOKUP(A68,[1]dvojboj!$A$6:$M$115,11,FALSE)</f>
        <v>22.64</v>
      </c>
      <c r="I68" s="8">
        <f>VLOOKUP(A68,[1]dvojboj!$A$6:$M$115,12,FALSE)</f>
        <v>35.24</v>
      </c>
      <c r="J68" s="8">
        <f>VLOOKUP(A68,[1]dvojboj!$A$6:$M$115,13,FALSE)</f>
        <v>57.88</v>
      </c>
    </row>
    <row r="69" spans="1:10" x14ac:dyDescent="0.2">
      <c r="A69">
        <v>64</v>
      </c>
      <c r="B69" s="7">
        <f>VLOOKUP(A69,[1]dvojboj!$A$6:$M$115,3,FALSE)</f>
        <v>64</v>
      </c>
      <c r="C69" s="7" t="str">
        <f>VLOOKUP(A69,[1]dvojboj!$A$6:$M$115,5,FALSE)</f>
        <v/>
      </c>
      <c r="D69" s="7">
        <f>VLOOKUP(A69,[1]dvojboj!$A$6:$M$115,7,FALSE)</f>
        <v>26</v>
      </c>
      <c r="E69" s="7">
        <f>VLOOKUP(A69,[1]dvojboj!$A$6:$M$115,8,FALSE)</f>
        <v>95</v>
      </c>
      <c r="F69" s="7" t="str">
        <f>VLOOKUP(A69,[1]dvojboj!$A$6:$M$115,9,FALSE)</f>
        <v>Marek ZÁHORSKÝ</v>
      </c>
      <c r="G69" s="7" t="str">
        <f>VLOOKUP(A69,[1]dvojboj!$A$6:$M$115,10,FALSE)</f>
        <v>Jeseník</v>
      </c>
      <c r="H69" s="8">
        <f>VLOOKUP(A69,[1]dvojboj!$A$6:$M$115,11,FALSE)</f>
        <v>26.7</v>
      </c>
      <c r="I69" s="8">
        <f>VLOOKUP(A69,[1]dvojboj!$A$6:$M$115,12,FALSE)</f>
        <v>34.28</v>
      </c>
      <c r="J69" s="8">
        <f>VLOOKUP(A69,[1]dvojboj!$A$6:$M$115,13,FALSE)</f>
        <v>60.980000000000004</v>
      </c>
    </row>
    <row r="70" spans="1:10" hidden="1" x14ac:dyDescent="0.2">
      <c r="A70">
        <v>65</v>
      </c>
      <c r="B70" s="7">
        <f>VLOOKUP(A70,[1]dvojboj!$A$6:$M$115,3,FALSE)</f>
        <v>110</v>
      </c>
      <c r="C70" s="7">
        <f>VLOOKUP(A70,[1]dvojboj!$A$6:$M$115,5,FALSE)</f>
        <v>39</v>
      </c>
      <c r="D70" s="7" t="str">
        <f>VLOOKUP(A70,[1]dvojboj!$A$6:$M$115,7,FALSE)</f>
        <v/>
      </c>
      <c r="E70" s="7">
        <f>VLOOKUP(A70,[1]dvojboj!$A$6:$M$115,8,FALSE)</f>
        <v>2</v>
      </c>
      <c r="F70" s="7" t="str">
        <f>VLOOKUP(A70,[1]dvojboj!$A$6:$M$115,9,FALSE)</f>
        <v>Jan VYVIAL</v>
      </c>
      <c r="G70" s="7" t="str">
        <f>VLOOKUP(A70,[1]dvojboj!$A$6:$M$115,10,FALSE)</f>
        <v>Ostrava</v>
      </c>
      <c r="H70" s="8">
        <f>VLOOKUP(A70,[1]dvojboj!$A$6:$M$115,11,FALSE)</f>
        <v>99.99</v>
      </c>
      <c r="I70" s="8">
        <f>VLOOKUP(A70,[1]dvojboj!$A$6:$M$115,12,FALSE)</f>
        <v>99.99</v>
      </c>
      <c r="J70" s="8">
        <f>VLOOKUP(A70,[1]dvojboj!$A$6:$M$115,13,FALSE)</f>
        <v>99.99</v>
      </c>
    </row>
    <row r="71" spans="1:10" hidden="1" x14ac:dyDescent="0.2">
      <c r="A71">
        <v>66</v>
      </c>
      <c r="B71" s="7">
        <f>VLOOKUP(A71,[1]dvojboj!$A$6:$M$115,3,FALSE)</f>
        <v>110</v>
      </c>
      <c r="C71" s="7">
        <f>VLOOKUP(A71,[1]dvojboj!$A$6:$M$115,5,FALSE)</f>
        <v>39</v>
      </c>
      <c r="D71" s="7" t="str">
        <f>VLOOKUP(A71,[1]dvojboj!$A$6:$M$115,7,FALSE)</f>
        <v/>
      </c>
      <c r="E71" s="7">
        <f>VLOOKUP(A71,[1]dvojboj!$A$6:$M$115,8,FALSE)</f>
        <v>8</v>
      </c>
      <c r="F71" s="7" t="str">
        <f>VLOOKUP(A71,[1]dvojboj!$A$6:$M$115,9,FALSE)</f>
        <v>Karel RYL</v>
      </c>
      <c r="G71" s="7" t="str">
        <f>VLOOKUP(A71,[1]dvojboj!$A$6:$M$115,10,FALSE)</f>
        <v>Ostrava</v>
      </c>
      <c r="H71" s="8">
        <f>VLOOKUP(A71,[1]dvojboj!$A$6:$M$115,11,FALSE)</f>
        <v>99.99</v>
      </c>
      <c r="I71" s="8">
        <f>VLOOKUP(A71,[1]dvojboj!$A$6:$M$115,12,FALSE)</f>
        <v>13.68</v>
      </c>
      <c r="J71" s="8">
        <f>VLOOKUP(A71,[1]dvojboj!$A$6:$M$115,13,FALSE)</f>
        <v>99.99</v>
      </c>
    </row>
    <row r="72" spans="1:10" hidden="1" x14ac:dyDescent="0.2">
      <c r="A72">
        <v>67</v>
      </c>
      <c r="B72" s="7">
        <f>VLOOKUP(A72,[1]dvojboj!$A$6:$M$115,3,FALSE)</f>
        <v>110</v>
      </c>
      <c r="C72" s="7">
        <f>VLOOKUP(A72,[1]dvojboj!$A$6:$M$115,5,FALSE)</f>
        <v>39</v>
      </c>
      <c r="D72" s="7" t="str">
        <f>VLOOKUP(A72,[1]dvojboj!$A$6:$M$115,7,FALSE)</f>
        <v/>
      </c>
      <c r="E72" s="7">
        <f>VLOOKUP(A72,[1]dvojboj!$A$6:$M$115,8,FALSE)</f>
        <v>9</v>
      </c>
      <c r="F72" s="7" t="str">
        <f>VLOOKUP(A72,[1]dvojboj!$A$6:$M$115,9,FALSE)</f>
        <v>Tomáš MONSPORT</v>
      </c>
      <c r="G72" s="7" t="str">
        <f>VLOOKUP(A72,[1]dvojboj!$A$6:$M$115,10,FALSE)</f>
        <v>Ostrava</v>
      </c>
      <c r="H72" s="8">
        <f>VLOOKUP(A72,[1]dvojboj!$A$6:$M$115,11,FALSE)</f>
        <v>19.66</v>
      </c>
      <c r="I72" s="8">
        <f>VLOOKUP(A72,[1]dvojboj!$A$6:$M$115,12,FALSE)</f>
        <v>99.99</v>
      </c>
      <c r="J72" s="8">
        <f>VLOOKUP(A72,[1]dvojboj!$A$6:$M$115,13,FALSE)</f>
        <v>99.99</v>
      </c>
    </row>
    <row r="73" spans="1:10" hidden="1" x14ac:dyDescent="0.2">
      <c r="A73">
        <v>68</v>
      </c>
      <c r="B73" s="7">
        <f>VLOOKUP(A73,[1]dvojboj!$A$6:$M$115,3,FALSE)</f>
        <v>110</v>
      </c>
      <c r="C73" s="7">
        <f>VLOOKUP(A73,[1]dvojboj!$A$6:$M$115,5,FALSE)</f>
        <v>39</v>
      </c>
      <c r="D73" s="7" t="str">
        <f>VLOOKUP(A73,[1]dvojboj!$A$6:$M$115,7,FALSE)</f>
        <v/>
      </c>
      <c r="E73" s="7">
        <f>VLOOKUP(A73,[1]dvojboj!$A$6:$M$115,8,FALSE)</f>
        <v>10</v>
      </c>
      <c r="F73" s="7" t="str">
        <f>VLOOKUP(A73,[1]dvojboj!$A$6:$M$115,9,FALSE)</f>
        <v>Milan ONDERKA</v>
      </c>
      <c r="G73" s="7" t="str">
        <f>VLOOKUP(A73,[1]dvojboj!$A$6:$M$115,10,FALSE)</f>
        <v>Ostrava</v>
      </c>
      <c r="H73" s="8">
        <f>VLOOKUP(A73,[1]dvojboj!$A$6:$M$115,11,FALSE)</f>
        <v>99.99</v>
      </c>
      <c r="I73" s="8">
        <f>VLOOKUP(A73,[1]dvojboj!$A$6:$M$115,12,FALSE)</f>
        <v>99.99</v>
      </c>
      <c r="J73" s="8">
        <f>VLOOKUP(A73,[1]dvojboj!$A$6:$M$115,13,FALSE)</f>
        <v>99.99</v>
      </c>
    </row>
    <row r="74" spans="1:10" hidden="1" x14ac:dyDescent="0.2">
      <c r="A74">
        <v>69</v>
      </c>
      <c r="B74" s="7">
        <f>VLOOKUP(A74,[1]dvojboj!$A$6:$M$115,3,FALSE)</f>
        <v>110</v>
      </c>
      <c r="C74" s="7" t="str">
        <f>VLOOKUP(A74,[1]dvojboj!$A$6:$M$115,5,FALSE)</f>
        <v/>
      </c>
      <c r="D74" s="7">
        <f>VLOOKUP(A74,[1]dvojboj!$A$6:$M$115,7,FALSE)</f>
        <v>27</v>
      </c>
      <c r="E74" s="7">
        <f>VLOOKUP(A74,[1]dvojboj!$A$6:$M$115,8,FALSE)</f>
        <v>11</v>
      </c>
      <c r="F74" s="7" t="str">
        <f>VLOOKUP(A74,[1]dvojboj!$A$6:$M$115,9,FALSE)</f>
        <v>Jiří TOMÁŠEK</v>
      </c>
      <c r="G74" s="7" t="str">
        <f>VLOOKUP(A74,[1]dvojboj!$A$6:$M$115,10,FALSE)</f>
        <v>Šumperk</v>
      </c>
      <c r="H74" s="8">
        <f>VLOOKUP(A74,[1]dvojboj!$A$6:$M$115,11,FALSE)</f>
        <v>99.99</v>
      </c>
      <c r="I74" s="8">
        <f>VLOOKUP(A74,[1]dvojboj!$A$6:$M$115,12,FALSE)</f>
        <v>21.05</v>
      </c>
      <c r="J74" s="8">
        <f>VLOOKUP(A74,[1]dvojboj!$A$6:$M$115,13,FALSE)</f>
        <v>99.99</v>
      </c>
    </row>
    <row r="75" spans="1:10" hidden="1" x14ac:dyDescent="0.2">
      <c r="A75">
        <v>70</v>
      </c>
      <c r="B75" s="7">
        <f>VLOOKUP(A75,[1]dvojboj!$A$6:$M$115,3,FALSE)</f>
        <v>110</v>
      </c>
      <c r="C75" s="7" t="str">
        <f>VLOOKUP(A75,[1]dvojboj!$A$6:$M$115,5,FALSE)</f>
        <v/>
      </c>
      <c r="D75" s="7">
        <f>VLOOKUP(A75,[1]dvojboj!$A$6:$M$115,7,FALSE)</f>
        <v>27</v>
      </c>
      <c r="E75" s="7">
        <f>VLOOKUP(A75,[1]dvojboj!$A$6:$M$115,8,FALSE)</f>
        <v>15</v>
      </c>
      <c r="F75" s="7" t="str">
        <f>VLOOKUP(A75,[1]dvojboj!$A$6:$M$115,9,FALSE)</f>
        <v>Michal DRTIL</v>
      </c>
      <c r="G75" s="7" t="str">
        <f>VLOOKUP(A75,[1]dvojboj!$A$6:$M$115,10,FALSE)</f>
        <v>Šumperk</v>
      </c>
      <c r="H75" s="8">
        <f>VLOOKUP(A75,[1]dvojboj!$A$6:$M$115,11,FALSE)</f>
        <v>23.52</v>
      </c>
      <c r="I75" s="8">
        <f>VLOOKUP(A75,[1]dvojboj!$A$6:$M$115,12,FALSE)</f>
        <v>99.99</v>
      </c>
      <c r="J75" s="8">
        <f>VLOOKUP(A75,[1]dvojboj!$A$6:$M$115,13,FALSE)</f>
        <v>99.99</v>
      </c>
    </row>
    <row r="76" spans="1:10" hidden="1" x14ac:dyDescent="0.2">
      <c r="A76">
        <v>71</v>
      </c>
      <c r="B76" s="7">
        <f>VLOOKUP(A76,[1]dvojboj!$A$6:$M$115,3,FALSE)</f>
        <v>110</v>
      </c>
      <c r="C76" s="7" t="str">
        <f>VLOOKUP(A76,[1]dvojboj!$A$6:$M$115,5,FALSE)</f>
        <v/>
      </c>
      <c r="D76" s="7">
        <f>VLOOKUP(A76,[1]dvojboj!$A$6:$M$115,7,FALSE)</f>
        <v>27</v>
      </c>
      <c r="E76" s="7">
        <f>VLOOKUP(A76,[1]dvojboj!$A$6:$M$115,8,FALSE)</f>
        <v>18</v>
      </c>
      <c r="F76" s="7" t="str">
        <f>VLOOKUP(A76,[1]dvojboj!$A$6:$M$115,9,FALSE)</f>
        <v>neobsazen</v>
      </c>
      <c r="G76" s="7" t="str">
        <f>VLOOKUP(A76,[1]dvojboj!$A$6:$M$115,10,FALSE)</f>
        <v>Šumperk</v>
      </c>
      <c r="H76" s="8">
        <f>VLOOKUP(A76,[1]dvojboj!$A$6:$M$115,11,FALSE)</f>
        <v>99.99</v>
      </c>
      <c r="I76" s="8">
        <f>VLOOKUP(A76,[1]dvojboj!$A$6:$M$115,12,FALSE)</f>
        <v>99.99</v>
      </c>
      <c r="J76" s="8">
        <f>VLOOKUP(A76,[1]dvojboj!$A$6:$M$115,13,FALSE)</f>
        <v>99.99</v>
      </c>
    </row>
    <row r="77" spans="1:10" hidden="1" x14ac:dyDescent="0.2">
      <c r="A77">
        <v>72</v>
      </c>
      <c r="B77" s="7">
        <f>VLOOKUP(A77,[1]dvojboj!$A$6:$M$115,3,FALSE)</f>
        <v>110</v>
      </c>
      <c r="C77" s="7" t="str">
        <f>VLOOKUP(A77,[1]dvojboj!$A$6:$M$115,5,FALSE)</f>
        <v/>
      </c>
      <c r="D77" s="7">
        <f>VLOOKUP(A77,[1]dvojboj!$A$6:$M$115,7,FALSE)</f>
        <v>27</v>
      </c>
      <c r="E77" s="7">
        <f>VLOOKUP(A77,[1]dvojboj!$A$6:$M$115,8,FALSE)</f>
        <v>19</v>
      </c>
      <c r="F77" s="7" t="str">
        <f>VLOOKUP(A77,[1]dvojboj!$A$6:$M$115,9,FALSE)</f>
        <v>Jakub ONDRUCH</v>
      </c>
      <c r="G77" s="7" t="str">
        <f>VLOOKUP(A77,[1]dvojboj!$A$6:$M$115,10,FALSE)</f>
        <v>Šumperk</v>
      </c>
      <c r="H77" s="8">
        <f>VLOOKUP(A77,[1]dvojboj!$A$6:$M$115,11,FALSE)</f>
        <v>99.99</v>
      </c>
      <c r="I77" s="8">
        <f>VLOOKUP(A77,[1]dvojboj!$A$6:$M$115,12,FALSE)</f>
        <v>33.090000000000003</v>
      </c>
      <c r="J77" s="8">
        <f>VLOOKUP(A77,[1]dvojboj!$A$6:$M$115,13,FALSE)</f>
        <v>99.99</v>
      </c>
    </row>
    <row r="78" spans="1:10" hidden="1" x14ac:dyDescent="0.2">
      <c r="A78">
        <v>73</v>
      </c>
      <c r="B78" s="7">
        <f>VLOOKUP(A78,[1]dvojboj!$A$6:$M$115,3,FALSE)</f>
        <v>110</v>
      </c>
      <c r="C78" s="7">
        <f>VLOOKUP(A78,[1]dvojboj!$A$6:$M$115,5,FALSE)</f>
        <v>39</v>
      </c>
      <c r="D78" s="7" t="str">
        <f>VLOOKUP(A78,[1]dvojboj!$A$6:$M$115,7,FALSE)</f>
        <v/>
      </c>
      <c r="E78" s="7">
        <f>VLOOKUP(A78,[1]dvojboj!$A$6:$M$115,8,FALSE)</f>
        <v>24</v>
      </c>
      <c r="F78" s="7" t="str">
        <f>VLOOKUP(A78,[1]dvojboj!$A$6:$M$115,9,FALSE)</f>
        <v>Jiří VANĚK</v>
      </c>
      <c r="G78" s="7" t="str">
        <f>VLOOKUP(A78,[1]dvojboj!$A$6:$M$115,10,FALSE)</f>
        <v>Opava</v>
      </c>
      <c r="H78" s="8">
        <f>VLOOKUP(A78,[1]dvojboj!$A$6:$M$115,11,FALSE)</f>
        <v>99.99</v>
      </c>
      <c r="I78" s="8">
        <f>VLOOKUP(A78,[1]dvojboj!$A$6:$M$115,12,FALSE)</f>
        <v>34.32</v>
      </c>
      <c r="J78" s="8">
        <f>VLOOKUP(A78,[1]dvojboj!$A$6:$M$115,13,FALSE)</f>
        <v>99.99</v>
      </c>
    </row>
    <row r="79" spans="1:10" hidden="1" x14ac:dyDescent="0.2">
      <c r="A79">
        <v>74</v>
      </c>
      <c r="B79" s="7">
        <f>VLOOKUP(A79,[1]dvojboj!$A$6:$M$115,3,FALSE)</f>
        <v>110</v>
      </c>
      <c r="C79" s="7">
        <f>VLOOKUP(A79,[1]dvojboj!$A$6:$M$115,5,FALSE)</f>
        <v>39</v>
      </c>
      <c r="D79" s="7" t="str">
        <f>VLOOKUP(A79,[1]dvojboj!$A$6:$M$115,7,FALSE)</f>
        <v/>
      </c>
      <c r="E79" s="7">
        <f>VLOOKUP(A79,[1]dvojboj!$A$6:$M$115,8,FALSE)</f>
        <v>25</v>
      </c>
      <c r="F79" s="7" t="str">
        <f>VLOOKUP(A79,[1]dvojboj!$A$6:$M$115,9,FALSE)</f>
        <v>Radomír KUBESA</v>
      </c>
      <c r="G79" s="7" t="str">
        <f>VLOOKUP(A79,[1]dvojboj!$A$6:$M$115,10,FALSE)</f>
        <v>Opava</v>
      </c>
      <c r="H79" s="8">
        <f>VLOOKUP(A79,[1]dvojboj!$A$6:$M$115,11,FALSE)</f>
        <v>21.05</v>
      </c>
      <c r="I79" s="8">
        <f>VLOOKUP(A79,[1]dvojboj!$A$6:$M$115,12,FALSE)</f>
        <v>99.99</v>
      </c>
      <c r="J79" s="8">
        <f>VLOOKUP(A79,[1]dvojboj!$A$6:$M$115,13,FALSE)</f>
        <v>99.99</v>
      </c>
    </row>
    <row r="80" spans="1:10" hidden="1" x14ac:dyDescent="0.2">
      <c r="A80">
        <v>75</v>
      </c>
      <c r="B80" s="7">
        <f>VLOOKUP(A80,[1]dvojboj!$A$6:$M$115,3,FALSE)</f>
        <v>110</v>
      </c>
      <c r="C80" s="7">
        <f>VLOOKUP(A80,[1]dvojboj!$A$6:$M$115,5,FALSE)</f>
        <v>39</v>
      </c>
      <c r="D80" s="7" t="str">
        <f>VLOOKUP(A80,[1]dvojboj!$A$6:$M$115,7,FALSE)</f>
        <v/>
      </c>
      <c r="E80" s="7">
        <f>VLOOKUP(A80,[1]dvojboj!$A$6:$M$115,8,FALSE)</f>
        <v>26</v>
      </c>
      <c r="F80" s="7" t="str">
        <f>VLOOKUP(A80,[1]dvojboj!$A$6:$M$115,9,FALSE)</f>
        <v>Robin MALCHÁREK</v>
      </c>
      <c r="G80" s="7" t="str">
        <f>VLOOKUP(A80,[1]dvojboj!$A$6:$M$115,10,FALSE)</f>
        <v>Opava</v>
      </c>
      <c r="H80" s="8">
        <f>VLOOKUP(A80,[1]dvojboj!$A$6:$M$115,11,FALSE)</f>
        <v>20.98</v>
      </c>
      <c r="I80" s="8">
        <f>VLOOKUP(A80,[1]dvojboj!$A$6:$M$115,12,FALSE)</f>
        <v>99.99</v>
      </c>
      <c r="J80" s="8">
        <f>VLOOKUP(A80,[1]dvojboj!$A$6:$M$115,13,FALSE)</f>
        <v>99.99</v>
      </c>
    </row>
    <row r="81" spans="1:10" hidden="1" x14ac:dyDescent="0.2">
      <c r="A81">
        <v>76</v>
      </c>
      <c r="B81" s="7">
        <f>VLOOKUP(A81,[1]dvojboj!$A$6:$M$115,3,FALSE)</f>
        <v>110</v>
      </c>
      <c r="C81" s="7">
        <f>VLOOKUP(A81,[1]dvojboj!$A$6:$M$115,5,FALSE)</f>
        <v>39</v>
      </c>
      <c r="D81" s="7" t="str">
        <f>VLOOKUP(A81,[1]dvojboj!$A$6:$M$115,7,FALSE)</f>
        <v/>
      </c>
      <c r="E81" s="7">
        <f>VLOOKUP(A81,[1]dvojboj!$A$6:$M$115,8,FALSE)</f>
        <v>29</v>
      </c>
      <c r="F81" s="7" t="str">
        <f>VLOOKUP(A81,[1]dvojboj!$A$6:$M$115,9,FALSE)</f>
        <v>Lukáš GLABASNIA</v>
      </c>
      <c r="G81" s="7" t="str">
        <f>VLOOKUP(A81,[1]dvojboj!$A$6:$M$115,10,FALSE)</f>
        <v>Opava</v>
      </c>
      <c r="H81" s="8">
        <f>VLOOKUP(A81,[1]dvojboj!$A$6:$M$115,11,FALSE)</f>
        <v>99.99</v>
      </c>
      <c r="I81" s="8">
        <f>VLOOKUP(A81,[1]dvojboj!$A$6:$M$115,12,FALSE)</f>
        <v>24.16</v>
      </c>
      <c r="J81" s="8">
        <f>VLOOKUP(A81,[1]dvojboj!$A$6:$M$115,13,FALSE)</f>
        <v>99.99</v>
      </c>
    </row>
    <row r="82" spans="1:10" hidden="1" x14ac:dyDescent="0.2">
      <c r="A82">
        <v>77</v>
      </c>
      <c r="B82" s="7">
        <f>VLOOKUP(A82,[1]dvojboj!$A$6:$M$115,3,FALSE)</f>
        <v>110</v>
      </c>
      <c r="C82" s="7" t="str">
        <f>VLOOKUP(A82,[1]dvojboj!$A$6:$M$115,5,FALSE)</f>
        <v/>
      </c>
      <c r="D82" s="7">
        <f>VLOOKUP(A82,[1]dvojboj!$A$6:$M$115,7,FALSE)</f>
        <v>27</v>
      </c>
      <c r="E82" s="7">
        <f>VLOOKUP(A82,[1]dvojboj!$A$6:$M$115,8,FALSE)</f>
        <v>34</v>
      </c>
      <c r="F82" s="7" t="str">
        <f>VLOOKUP(A82,[1]dvojboj!$A$6:$M$115,9,FALSE)</f>
        <v>Pavel POPELKA</v>
      </c>
      <c r="G82" s="7" t="str">
        <f>VLOOKUP(A82,[1]dvojboj!$A$6:$M$115,10,FALSE)</f>
        <v>Olomouc</v>
      </c>
      <c r="H82" s="8">
        <f>VLOOKUP(A82,[1]dvojboj!$A$6:$M$115,11,FALSE)</f>
        <v>21.29</v>
      </c>
      <c r="I82" s="8">
        <f>VLOOKUP(A82,[1]dvojboj!$A$6:$M$115,12,FALSE)</f>
        <v>99.99</v>
      </c>
      <c r="J82" s="8">
        <f>VLOOKUP(A82,[1]dvojboj!$A$6:$M$115,13,FALSE)</f>
        <v>99.99</v>
      </c>
    </row>
    <row r="83" spans="1:10" hidden="1" x14ac:dyDescent="0.2">
      <c r="A83">
        <v>78</v>
      </c>
      <c r="B83" s="7">
        <f>VLOOKUP(A83,[1]dvojboj!$A$6:$M$115,3,FALSE)</f>
        <v>110</v>
      </c>
      <c r="C83" s="7" t="str">
        <f>VLOOKUP(A83,[1]dvojboj!$A$6:$M$115,5,FALSE)</f>
        <v/>
      </c>
      <c r="D83" s="7">
        <f>VLOOKUP(A83,[1]dvojboj!$A$6:$M$115,7,FALSE)</f>
        <v>27</v>
      </c>
      <c r="E83" s="7">
        <f>VLOOKUP(A83,[1]dvojboj!$A$6:$M$115,8,FALSE)</f>
        <v>35</v>
      </c>
      <c r="F83" s="7" t="str">
        <f>VLOOKUP(A83,[1]dvojboj!$A$6:$M$115,9,FALSE)</f>
        <v>Pavel GALETKA</v>
      </c>
      <c r="G83" s="7" t="str">
        <f>VLOOKUP(A83,[1]dvojboj!$A$6:$M$115,10,FALSE)</f>
        <v>Olomouc</v>
      </c>
      <c r="H83" s="8">
        <f>VLOOKUP(A83,[1]dvojboj!$A$6:$M$115,11,FALSE)</f>
        <v>99.99</v>
      </c>
      <c r="I83" s="8">
        <f>VLOOKUP(A83,[1]dvojboj!$A$6:$M$115,12,FALSE)</f>
        <v>99.99</v>
      </c>
      <c r="J83" s="8">
        <f>VLOOKUP(A83,[1]dvojboj!$A$6:$M$115,13,FALSE)</f>
        <v>99.99</v>
      </c>
    </row>
    <row r="84" spans="1:10" hidden="1" x14ac:dyDescent="0.2">
      <c r="A84">
        <v>79</v>
      </c>
      <c r="B84" s="7">
        <f>VLOOKUP(A84,[1]dvojboj!$A$6:$M$115,3,FALSE)</f>
        <v>110</v>
      </c>
      <c r="C84" s="7" t="str">
        <f>VLOOKUP(A84,[1]dvojboj!$A$6:$M$115,5,FALSE)</f>
        <v/>
      </c>
      <c r="D84" s="7">
        <f>VLOOKUP(A84,[1]dvojboj!$A$6:$M$115,7,FALSE)</f>
        <v>27</v>
      </c>
      <c r="E84" s="7">
        <f>VLOOKUP(A84,[1]dvojboj!$A$6:$M$115,8,FALSE)</f>
        <v>38</v>
      </c>
      <c r="F84" s="7" t="str">
        <f>VLOOKUP(A84,[1]dvojboj!$A$6:$M$115,9,FALSE)</f>
        <v>Dalibor BLAŽEK</v>
      </c>
      <c r="G84" s="7" t="str">
        <f>VLOOKUP(A84,[1]dvojboj!$A$6:$M$115,10,FALSE)</f>
        <v>Olomouc</v>
      </c>
      <c r="H84" s="8">
        <f>VLOOKUP(A84,[1]dvojboj!$A$6:$M$115,11,FALSE)</f>
        <v>99.99</v>
      </c>
      <c r="I84" s="8">
        <f>VLOOKUP(A84,[1]dvojboj!$A$6:$M$115,12,FALSE)</f>
        <v>18.04</v>
      </c>
      <c r="J84" s="8">
        <f>VLOOKUP(A84,[1]dvojboj!$A$6:$M$115,13,FALSE)</f>
        <v>99.99</v>
      </c>
    </row>
    <row r="85" spans="1:10" hidden="1" x14ac:dyDescent="0.2">
      <c r="A85">
        <v>80</v>
      </c>
      <c r="B85" s="7">
        <f>VLOOKUP(A85,[1]dvojboj!$A$6:$M$115,3,FALSE)</f>
        <v>110</v>
      </c>
      <c r="C85" s="7" t="str">
        <f>VLOOKUP(A85,[1]dvojboj!$A$6:$M$115,5,FALSE)</f>
        <v/>
      </c>
      <c r="D85" s="7">
        <f>VLOOKUP(A85,[1]dvojboj!$A$6:$M$115,7,FALSE)</f>
        <v>27</v>
      </c>
      <c r="E85" s="7">
        <f>VLOOKUP(A85,[1]dvojboj!$A$6:$M$115,8,FALSE)</f>
        <v>39</v>
      </c>
      <c r="F85" s="7" t="str">
        <f>VLOOKUP(A85,[1]dvojboj!$A$6:$M$115,9,FALSE)</f>
        <v>Zdeněk ČURDA</v>
      </c>
      <c r="G85" s="7" t="str">
        <f>VLOOKUP(A85,[1]dvojboj!$A$6:$M$115,10,FALSE)</f>
        <v>Olomouc</v>
      </c>
      <c r="H85" s="8">
        <f>VLOOKUP(A85,[1]dvojboj!$A$6:$M$115,11,FALSE)</f>
        <v>99.99</v>
      </c>
      <c r="I85" s="8">
        <f>VLOOKUP(A85,[1]dvojboj!$A$6:$M$115,12,FALSE)</f>
        <v>99.99</v>
      </c>
      <c r="J85" s="8">
        <f>VLOOKUP(A85,[1]dvojboj!$A$6:$M$115,13,FALSE)</f>
        <v>99.99</v>
      </c>
    </row>
    <row r="86" spans="1:10" hidden="1" x14ac:dyDescent="0.2">
      <c r="A86">
        <v>81</v>
      </c>
      <c r="B86" s="7">
        <f>VLOOKUP(A86,[1]dvojboj!$A$6:$M$115,3,FALSE)</f>
        <v>110</v>
      </c>
      <c r="C86" s="7" t="str">
        <f>VLOOKUP(A86,[1]dvojboj!$A$6:$M$115,5,FALSE)</f>
        <v/>
      </c>
      <c r="D86" s="7">
        <f>VLOOKUP(A86,[1]dvojboj!$A$6:$M$115,7,FALSE)</f>
        <v>27</v>
      </c>
      <c r="E86" s="7">
        <f>VLOOKUP(A86,[1]dvojboj!$A$6:$M$115,8,FALSE)</f>
        <v>40</v>
      </c>
      <c r="F86" s="7" t="str">
        <f>VLOOKUP(A86,[1]dvojboj!$A$6:$M$115,9,FALSE)</f>
        <v>neobsazen</v>
      </c>
      <c r="G86" s="7" t="str">
        <f>VLOOKUP(A86,[1]dvojboj!$A$6:$M$115,10,FALSE)</f>
        <v>Olomouc</v>
      </c>
      <c r="H86" s="8">
        <f>VLOOKUP(A86,[1]dvojboj!$A$6:$M$115,11,FALSE)</f>
        <v>99.99</v>
      </c>
      <c r="I86" s="8">
        <f>VLOOKUP(A86,[1]dvojboj!$A$6:$M$115,12,FALSE)</f>
        <v>99.99</v>
      </c>
      <c r="J86" s="8">
        <f>VLOOKUP(A86,[1]dvojboj!$A$6:$M$115,13,FALSE)</f>
        <v>99.99</v>
      </c>
    </row>
    <row r="87" spans="1:10" hidden="1" x14ac:dyDescent="0.2">
      <c r="A87">
        <v>82</v>
      </c>
      <c r="B87" s="7">
        <f>VLOOKUP(A87,[1]dvojboj!$A$6:$M$115,3,FALSE)</f>
        <v>110</v>
      </c>
      <c r="C87" s="7">
        <f>VLOOKUP(A87,[1]dvojboj!$A$6:$M$115,5,FALSE)</f>
        <v>39</v>
      </c>
      <c r="D87" s="7" t="str">
        <f>VLOOKUP(A87,[1]dvojboj!$A$6:$M$115,7,FALSE)</f>
        <v/>
      </c>
      <c r="E87" s="7">
        <f>VLOOKUP(A87,[1]dvojboj!$A$6:$M$115,8,FALSE)</f>
        <v>41</v>
      </c>
      <c r="F87" s="7" t="str">
        <f>VLOOKUP(A87,[1]dvojboj!$A$6:$M$115,9,FALSE)</f>
        <v>Jan GRYGAR</v>
      </c>
      <c r="G87" s="7" t="str">
        <f>VLOOKUP(A87,[1]dvojboj!$A$6:$M$115,10,FALSE)</f>
        <v>Karviná</v>
      </c>
      <c r="H87" s="8">
        <f>VLOOKUP(A87,[1]dvojboj!$A$6:$M$115,11,FALSE)</f>
        <v>99.99</v>
      </c>
      <c r="I87" s="8">
        <f>VLOOKUP(A87,[1]dvojboj!$A$6:$M$115,12,FALSE)</f>
        <v>16.64</v>
      </c>
      <c r="J87" s="8">
        <f>VLOOKUP(A87,[1]dvojboj!$A$6:$M$115,13,FALSE)</f>
        <v>99.99</v>
      </c>
    </row>
    <row r="88" spans="1:10" hidden="1" x14ac:dyDescent="0.2">
      <c r="A88">
        <v>83</v>
      </c>
      <c r="B88" s="7">
        <f>VLOOKUP(A88,[1]dvojboj!$A$6:$M$115,3,FALSE)</f>
        <v>110</v>
      </c>
      <c r="C88" s="7">
        <f>VLOOKUP(A88,[1]dvojboj!$A$6:$M$115,5,FALSE)</f>
        <v>39</v>
      </c>
      <c r="D88" s="7" t="str">
        <f>VLOOKUP(A88,[1]dvojboj!$A$6:$M$115,7,FALSE)</f>
        <v/>
      </c>
      <c r="E88" s="7">
        <f>VLOOKUP(A88,[1]dvojboj!$A$6:$M$115,8,FALSE)</f>
        <v>42</v>
      </c>
      <c r="F88" s="7" t="str">
        <f>VLOOKUP(A88,[1]dvojboj!$A$6:$M$115,9,FALSE)</f>
        <v>Petr LANGER</v>
      </c>
      <c r="G88" s="7" t="str">
        <f>VLOOKUP(A88,[1]dvojboj!$A$6:$M$115,10,FALSE)</f>
        <v>Karviná</v>
      </c>
      <c r="H88" s="8">
        <f>VLOOKUP(A88,[1]dvojboj!$A$6:$M$115,11,FALSE)</f>
        <v>17.45</v>
      </c>
      <c r="I88" s="8">
        <f>VLOOKUP(A88,[1]dvojboj!$A$6:$M$115,12,FALSE)</f>
        <v>99.99</v>
      </c>
      <c r="J88" s="8">
        <f>VLOOKUP(A88,[1]dvojboj!$A$6:$M$115,13,FALSE)</f>
        <v>99.99</v>
      </c>
    </row>
    <row r="89" spans="1:10" hidden="1" x14ac:dyDescent="0.2">
      <c r="A89">
        <v>84</v>
      </c>
      <c r="B89" s="7">
        <f>VLOOKUP(A89,[1]dvojboj!$A$6:$M$115,3,FALSE)</f>
        <v>110</v>
      </c>
      <c r="C89" s="7">
        <f>VLOOKUP(A89,[1]dvojboj!$A$6:$M$115,5,FALSE)</f>
        <v>39</v>
      </c>
      <c r="D89" s="7" t="str">
        <f>VLOOKUP(A89,[1]dvojboj!$A$6:$M$115,7,FALSE)</f>
        <v/>
      </c>
      <c r="E89" s="7">
        <f>VLOOKUP(A89,[1]dvojboj!$A$6:$M$115,8,FALSE)</f>
        <v>47</v>
      </c>
      <c r="F89" s="7" t="str">
        <f>VLOOKUP(A89,[1]dvojboj!$A$6:$M$115,9,FALSE)</f>
        <v>Aleš MASNÝ</v>
      </c>
      <c r="G89" s="7" t="str">
        <f>VLOOKUP(A89,[1]dvojboj!$A$6:$M$115,10,FALSE)</f>
        <v>Karviná</v>
      </c>
      <c r="H89" s="8">
        <f>VLOOKUP(A89,[1]dvojboj!$A$6:$M$115,11,FALSE)</f>
        <v>17.66</v>
      </c>
      <c r="I89" s="8">
        <f>VLOOKUP(A89,[1]dvojboj!$A$6:$M$115,12,FALSE)</f>
        <v>99.99</v>
      </c>
      <c r="J89" s="8">
        <f>VLOOKUP(A89,[1]dvojboj!$A$6:$M$115,13,FALSE)</f>
        <v>99.99</v>
      </c>
    </row>
    <row r="90" spans="1:10" hidden="1" x14ac:dyDescent="0.2">
      <c r="A90">
        <v>85</v>
      </c>
      <c r="B90" s="7">
        <f>VLOOKUP(A90,[1]dvojboj!$A$6:$M$115,3,FALSE)</f>
        <v>110</v>
      </c>
      <c r="C90" s="7">
        <f>VLOOKUP(A90,[1]dvojboj!$A$6:$M$115,5,FALSE)</f>
        <v>39</v>
      </c>
      <c r="D90" s="7" t="str">
        <f>VLOOKUP(A90,[1]dvojboj!$A$6:$M$115,7,FALSE)</f>
        <v/>
      </c>
      <c r="E90" s="7">
        <f>VLOOKUP(A90,[1]dvojboj!$A$6:$M$115,8,FALSE)</f>
        <v>50</v>
      </c>
      <c r="F90" s="7" t="str">
        <f>VLOOKUP(A90,[1]dvojboj!$A$6:$M$115,9,FALSE)</f>
        <v>David SIKORA</v>
      </c>
      <c r="G90" s="7" t="str">
        <f>VLOOKUP(A90,[1]dvojboj!$A$6:$M$115,10,FALSE)</f>
        <v>Karviná</v>
      </c>
      <c r="H90" s="8">
        <f>VLOOKUP(A90,[1]dvojboj!$A$6:$M$115,11,FALSE)</f>
        <v>99.99</v>
      </c>
      <c r="I90" s="8">
        <f>VLOOKUP(A90,[1]dvojboj!$A$6:$M$115,12,FALSE)</f>
        <v>18.91</v>
      </c>
      <c r="J90" s="8">
        <f>VLOOKUP(A90,[1]dvojboj!$A$6:$M$115,13,FALSE)</f>
        <v>99.99</v>
      </c>
    </row>
    <row r="91" spans="1:10" hidden="1" x14ac:dyDescent="0.2">
      <c r="A91">
        <v>86</v>
      </c>
      <c r="B91" s="7">
        <f>VLOOKUP(A91,[1]dvojboj!$A$6:$M$115,3,FALSE)</f>
        <v>110</v>
      </c>
      <c r="C91" s="7" t="str">
        <f>VLOOKUP(A91,[1]dvojboj!$A$6:$M$115,5,FALSE)</f>
        <v/>
      </c>
      <c r="D91" s="7">
        <f>VLOOKUP(A91,[1]dvojboj!$A$6:$M$115,7,FALSE)</f>
        <v>27</v>
      </c>
      <c r="E91" s="7">
        <f>VLOOKUP(A91,[1]dvojboj!$A$6:$M$115,8,FALSE)</f>
        <v>52</v>
      </c>
      <c r="F91" s="7" t="str">
        <f>VLOOKUP(A91,[1]dvojboj!$A$6:$M$115,9,FALSE)</f>
        <v>Martin POPP</v>
      </c>
      <c r="G91" s="7" t="str">
        <f>VLOOKUP(A91,[1]dvojboj!$A$6:$M$115,10,FALSE)</f>
        <v>Přerov</v>
      </c>
      <c r="H91" s="8">
        <f>VLOOKUP(A91,[1]dvojboj!$A$6:$M$115,11,FALSE)</f>
        <v>19.41</v>
      </c>
      <c r="I91" s="8">
        <f>VLOOKUP(A91,[1]dvojboj!$A$6:$M$115,12,FALSE)</f>
        <v>99.99</v>
      </c>
      <c r="J91" s="8">
        <f>VLOOKUP(A91,[1]dvojboj!$A$6:$M$115,13,FALSE)</f>
        <v>99.99</v>
      </c>
    </row>
    <row r="92" spans="1:10" hidden="1" x14ac:dyDescent="0.2">
      <c r="A92">
        <v>87</v>
      </c>
      <c r="B92" s="7">
        <f>VLOOKUP(A92,[1]dvojboj!$A$6:$M$115,3,FALSE)</f>
        <v>110</v>
      </c>
      <c r="C92" s="7" t="str">
        <f>VLOOKUP(A92,[1]dvojboj!$A$6:$M$115,5,FALSE)</f>
        <v/>
      </c>
      <c r="D92" s="7">
        <f>VLOOKUP(A92,[1]dvojboj!$A$6:$M$115,7,FALSE)</f>
        <v>27</v>
      </c>
      <c r="E92" s="7">
        <f>VLOOKUP(A92,[1]dvojboj!$A$6:$M$115,8,FALSE)</f>
        <v>53</v>
      </c>
      <c r="F92" s="7" t="str">
        <f>VLOOKUP(A92,[1]dvojboj!$A$6:$M$115,9,FALSE)</f>
        <v>Jakub STREMPEK</v>
      </c>
      <c r="G92" s="7" t="str">
        <f>VLOOKUP(A92,[1]dvojboj!$A$6:$M$115,10,FALSE)</f>
        <v>Přerov</v>
      </c>
      <c r="H92" s="8">
        <f>VLOOKUP(A92,[1]dvojboj!$A$6:$M$115,11,FALSE)</f>
        <v>19.399999999999999</v>
      </c>
      <c r="I92" s="8">
        <f>VLOOKUP(A92,[1]dvojboj!$A$6:$M$115,12,FALSE)</f>
        <v>99.99</v>
      </c>
      <c r="J92" s="8">
        <f>VLOOKUP(A92,[1]dvojboj!$A$6:$M$115,13,FALSE)</f>
        <v>99.99</v>
      </c>
    </row>
    <row r="93" spans="1:10" hidden="1" x14ac:dyDescent="0.2">
      <c r="A93">
        <v>88</v>
      </c>
      <c r="B93" s="7">
        <f>VLOOKUP(A93,[1]dvojboj!$A$6:$M$115,3,FALSE)</f>
        <v>110</v>
      </c>
      <c r="C93" s="7" t="str">
        <f>VLOOKUP(A93,[1]dvojboj!$A$6:$M$115,5,FALSE)</f>
        <v/>
      </c>
      <c r="D93" s="7">
        <f>VLOOKUP(A93,[1]dvojboj!$A$6:$M$115,7,FALSE)</f>
        <v>27</v>
      </c>
      <c r="E93" s="7">
        <f>VLOOKUP(A93,[1]dvojboj!$A$6:$M$115,8,FALSE)</f>
        <v>56</v>
      </c>
      <c r="F93" s="7" t="str">
        <f>VLOOKUP(A93,[1]dvojboj!$A$6:$M$115,9,FALSE)</f>
        <v>Josef BUCHTA</v>
      </c>
      <c r="G93" s="7" t="str">
        <f>VLOOKUP(A93,[1]dvojboj!$A$6:$M$115,10,FALSE)</f>
        <v>Přerov</v>
      </c>
      <c r="H93" s="8">
        <f>VLOOKUP(A93,[1]dvojboj!$A$6:$M$115,11,FALSE)</f>
        <v>99.99</v>
      </c>
      <c r="I93" s="8">
        <f>VLOOKUP(A93,[1]dvojboj!$A$6:$M$115,12,FALSE)</f>
        <v>19.3</v>
      </c>
      <c r="J93" s="8">
        <f>VLOOKUP(A93,[1]dvojboj!$A$6:$M$115,13,FALSE)</f>
        <v>99.99</v>
      </c>
    </row>
    <row r="94" spans="1:10" hidden="1" x14ac:dyDescent="0.2">
      <c r="A94">
        <v>89</v>
      </c>
      <c r="B94" s="7">
        <f>VLOOKUP(A94,[1]dvojboj!$A$6:$M$115,3,FALSE)</f>
        <v>110</v>
      </c>
      <c r="C94" s="7" t="str">
        <f>VLOOKUP(A94,[1]dvojboj!$A$6:$M$115,5,FALSE)</f>
        <v/>
      </c>
      <c r="D94" s="7">
        <f>VLOOKUP(A94,[1]dvojboj!$A$6:$M$115,7,FALSE)</f>
        <v>27</v>
      </c>
      <c r="E94" s="7">
        <f>VLOOKUP(A94,[1]dvojboj!$A$6:$M$115,8,FALSE)</f>
        <v>58</v>
      </c>
      <c r="F94" s="7" t="str">
        <f>VLOOKUP(A94,[1]dvojboj!$A$6:$M$115,9,FALSE)</f>
        <v>Petr MIRVALD</v>
      </c>
      <c r="G94" s="7" t="str">
        <f>VLOOKUP(A94,[1]dvojboj!$A$6:$M$115,10,FALSE)</f>
        <v>Přerov</v>
      </c>
      <c r="H94" s="8">
        <f>VLOOKUP(A94,[1]dvojboj!$A$6:$M$115,11,FALSE)</f>
        <v>99.99</v>
      </c>
      <c r="I94" s="8">
        <f>VLOOKUP(A94,[1]dvojboj!$A$6:$M$115,12,FALSE)</f>
        <v>19.82</v>
      </c>
      <c r="J94" s="8">
        <f>VLOOKUP(A94,[1]dvojboj!$A$6:$M$115,13,FALSE)</f>
        <v>99.99</v>
      </c>
    </row>
    <row r="95" spans="1:10" hidden="1" x14ac:dyDescent="0.2">
      <c r="A95">
        <v>90</v>
      </c>
      <c r="B95" s="7">
        <f>VLOOKUP(A95,[1]dvojboj!$A$6:$M$115,3,FALSE)</f>
        <v>110</v>
      </c>
      <c r="C95" s="7" t="str">
        <f>VLOOKUP(A95,[1]dvojboj!$A$6:$M$115,5,FALSE)</f>
        <v/>
      </c>
      <c r="D95" s="7">
        <f>VLOOKUP(A95,[1]dvojboj!$A$6:$M$115,7,FALSE)</f>
        <v>27</v>
      </c>
      <c r="E95" s="7">
        <f>VLOOKUP(A95,[1]dvojboj!$A$6:$M$115,8,FALSE)</f>
        <v>60</v>
      </c>
      <c r="F95" s="7" t="str">
        <f>VLOOKUP(A95,[1]dvojboj!$A$6:$M$115,9,FALSE)</f>
        <v>František HANÁK</v>
      </c>
      <c r="G95" s="7" t="str">
        <f>VLOOKUP(A95,[1]dvojboj!$A$6:$M$115,10,FALSE)</f>
        <v>Přerov</v>
      </c>
      <c r="H95" s="8">
        <f>VLOOKUP(A95,[1]dvojboj!$A$6:$M$115,11,FALSE)</f>
        <v>99.99</v>
      </c>
      <c r="I95" s="8">
        <f>VLOOKUP(A95,[1]dvojboj!$A$6:$M$115,12,FALSE)</f>
        <v>18.670000000000002</v>
      </c>
      <c r="J95" s="8">
        <f>VLOOKUP(A95,[1]dvojboj!$A$6:$M$115,13,FALSE)</f>
        <v>99.99</v>
      </c>
    </row>
    <row r="96" spans="1:10" hidden="1" x14ac:dyDescent="0.2">
      <c r="A96">
        <v>91</v>
      </c>
      <c r="B96" s="7">
        <f>VLOOKUP(A96,[1]dvojboj!$A$6:$M$115,3,FALSE)</f>
        <v>110</v>
      </c>
      <c r="C96" s="7">
        <f>VLOOKUP(A96,[1]dvojboj!$A$6:$M$115,5,FALSE)</f>
        <v>39</v>
      </c>
      <c r="D96" s="7" t="str">
        <f>VLOOKUP(A96,[1]dvojboj!$A$6:$M$115,7,FALSE)</f>
        <v/>
      </c>
      <c r="E96" s="7">
        <f>VLOOKUP(A96,[1]dvojboj!$A$6:$M$115,8,FALSE)</f>
        <v>63</v>
      </c>
      <c r="F96" s="7" t="str">
        <f>VLOOKUP(A96,[1]dvojboj!$A$6:$M$115,9,FALSE)</f>
        <v>David SEJKORA</v>
      </c>
      <c r="G96" s="7" t="str">
        <f>VLOOKUP(A96,[1]dvojboj!$A$6:$M$115,10,FALSE)</f>
        <v>Frýdek-Místek</v>
      </c>
      <c r="H96" s="8">
        <f>VLOOKUP(A96,[1]dvojboj!$A$6:$M$115,11,FALSE)</f>
        <v>99.99</v>
      </c>
      <c r="I96" s="8">
        <f>VLOOKUP(A96,[1]dvojboj!$A$6:$M$115,12,FALSE)</f>
        <v>18.739999999999998</v>
      </c>
      <c r="J96" s="8">
        <f>VLOOKUP(A96,[1]dvojboj!$A$6:$M$115,13,FALSE)</f>
        <v>99.99</v>
      </c>
    </row>
    <row r="97" spans="1:10" hidden="1" x14ac:dyDescent="0.2">
      <c r="A97">
        <v>92</v>
      </c>
      <c r="B97" s="7">
        <f>VLOOKUP(A97,[1]dvojboj!$A$6:$M$115,3,FALSE)</f>
        <v>110</v>
      </c>
      <c r="C97" s="7">
        <f>VLOOKUP(A97,[1]dvojboj!$A$6:$M$115,5,FALSE)</f>
        <v>39</v>
      </c>
      <c r="D97" s="7" t="str">
        <f>VLOOKUP(A97,[1]dvojboj!$A$6:$M$115,7,FALSE)</f>
        <v/>
      </c>
      <c r="E97" s="7">
        <f>VLOOKUP(A97,[1]dvojboj!$A$6:$M$115,8,FALSE)</f>
        <v>67</v>
      </c>
      <c r="F97" s="7" t="str">
        <f>VLOOKUP(A97,[1]dvojboj!$A$6:$M$115,9,FALSE)</f>
        <v>Radek BOCEK</v>
      </c>
      <c r="G97" s="7" t="str">
        <f>VLOOKUP(A97,[1]dvojboj!$A$6:$M$115,10,FALSE)</f>
        <v>Frýdek-Místek</v>
      </c>
      <c r="H97" s="8">
        <f>VLOOKUP(A97,[1]dvojboj!$A$6:$M$115,11,FALSE)</f>
        <v>99.99</v>
      </c>
      <c r="I97" s="8">
        <f>VLOOKUP(A97,[1]dvojboj!$A$6:$M$115,12,FALSE)</f>
        <v>99.99</v>
      </c>
      <c r="J97" s="8">
        <f>VLOOKUP(A97,[1]dvojboj!$A$6:$M$115,13,FALSE)</f>
        <v>99.99</v>
      </c>
    </row>
    <row r="98" spans="1:10" hidden="1" x14ac:dyDescent="0.2">
      <c r="A98">
        <v>93</v>
      </c>
      <c r="B98" s="7">
        <f>VLOOKUP(A98,[1]dvojboj!$A$6:$M$115,3,FALSE)</f>
        <v>110</v>
      </c>
      <c r="C98" s="7">
        <f>VLOOKUP(A98,[1]dvojboj!$A$6:$M$115,5,FALSE)</f>
        <v>39</v>
      </c>
      <c r="D98" s="7" t="str">
        <f>VLOOKUP(A98,[1]dvojboj!$A$6:$M$115,7,FALSE)</f>
        <v/>
      </c>
      <c r="E98" s="7">
        <f>VLOOKUP(A98,[1]dvojboj!$A$6:$M$115,8,FALSE)</f>
        <v>70</v>
      </c>
      <c r="F98" s="7" t="str">
        <f>VLOOKUP(A98,[1]dvojboj!$A$6:$M$115,9,FALSE)</f>
        <v>Jiří HRČEK</v>
      </c>
      <c r="G98" s="7" t="str">
        <f>VLOOKUP(A98,[1]dvojboj!$A$6:$M$115,10,FALSE)</f>
        <v>Frýdek-Místek</v>
      </c>
      <c r="H98" s="8">
        <f>VLOOKUP(A98,[1]dvojboj!$A$6:$M$115,11,FALSE)</f>
        <v>99.99</v>
      </c>
      <c r="I98" s="8">
        <f>VLOOKUP(A98,[1]dvojboj!$A$6:$M$115,12,FALSE)</f>
        <v>99.99</v>
      </c>
      <c r="J98" s="8">
        <f>VLOOKUP(A98,[1]dvojboj!$A$6:$M$115,13,FALSE)</f>
        <v>99.99</v>
      </c>
    </row>
    <row r="99" spans="1:10" hidden="1" x14ac:dyDescent="0.2">
      <c r="A99">
        <v>94</v>
      </c>
      <c r="B99" s="7">
        <f>VLOOKUP(A99,[1]dvojboj!$A$6:$M$115,3,FALSE)</f>
        <v>110</v>
      </c>
      <c r="C99" s="7" t="str">
        <f>VLOOKUP(A99,[1]dvojboj!$A$6:$M$115,5,FALSE)</f>
        <v/>
      </c>
      <c r="D99" s="7">
        <f>VLOOKUP(A99,[1]dvojboj!$A$6:$M$115,7,FALSE)</f>
        <v>27</v>
      </c>
      <c r="E99" s="7">
        <f>VLOOKUP(A99,[1]dvojboj!$A$6:$M$115,8,FALSE)</f>
        <v>71</v>
      </c>
      <c r="F99" s="7" t="str">
        <f>VLOOKUP(A99,[1]dvojboj!$A$6:$M$115,9,FALSE)</f>
        <v>Robert JURÁK</v>
      </c>
      <c r="G99" s="7" t="str">
        <f>VLOOKUP(A99,[1]dvojboj!$A$6:$M$115,10,FALSE)</f>
        <v>Prostějov</v>
      </c>
      <c r="H99" s="8">
        <f>VLOOKUP(A99,[1]dvojboj!$A$6:$M$115,11,FALSE)</f>
        <v>99.99</v>
      </c>
      <c r="I99" s="8">
        <f>VLOOKUP(A99,[1]dvojboj!$A$6:$M$115,12,FALSE)</f>
        <v>47.6</v>
      </c>
      <c r="J99" s="8">
        <f>VLOOKUP(A99,[1]dvojboj!$A$6:$M$115,13,FALSE)</f>
        <v>99.99</v>
      </c>
    </row>
    <row r="100" spans="1:10" hidden="1" x14ac:dyDescent="0.2">
      <c r="A100">
        <v>95</v>
      </c>
      <c r="B100" s="7">
        <f>VLOOKUP(A100,[1]dvojboj!$A$6:$M$115,3,FALSE)</f>
        <v>110</v>
      </c>
      <c r="C100" s="7" t="str">
        <f>VLOOKUP(A100,[1]dvojboj!$A$6:$M$115,5,FALSE)</f>
        <v/>
      </c>
      <c r="D100" s="7">
        <f>VLOOKUP(A100,[1]dvojboj!$A$6:$M$115,7,FALSE)</f>
        <v>27</v>
      </c>
      <c r="E100" s="7">
        <f>VLOOKUP(A100,[1]dvojboj!$A$6:$M$115,8,FALSE)</f>
        <v>78</v>
      </c>
      <c r="F100" s="7" t="str">
        <f>VLOOKUP(A100,[1]dvojboj!$A$6:$M$115,9,FALSE)</f>
        <v>Radim LUKÁŠ</v>
      </c>
      <c r="G100" s="7" t="str">
        <f>VLOOKUP(A100,[1]dvojboj!$A$6:$M$115,10,FALSE)</f>
        <v>Prostějov</v>
      </c>
      <c r="H100" s="8">
        <f>VLOOKUP(A100,[1]dvojboj!$A$6:$M$115,11,FALSE)</f>
        <v>99.99</v>
      </c>
      <c r="I100" s="8">
        <f>VLOOKUP(A100,[1]dvojboj!$A$6:$M$115,12,FALSE)</f>
        <v>99.99</v>
      </c>
      <c r="J100" s="8">
        <f>VLOOKUP(A100,[1]dvojboj!$A$6:$M$115,13,FALSE)</f>
        <v>99.99</v>
      </c>
    </row>
    <row r="101" spans="1:10" hidden="1" x14ac:dyDescent="0.2">
      <c r="A101">
        <v>96</v>
      </c>
      <c r="B101" s="7">
        <f>VLOOKUP(A101,[1]dvojboj!$A$6:$M$115,3,FALSE)</f>
        <v>110</v>
      </c>
      <c r="C101" s="7" t="str">
        <f>VLOOKUP(A101,[1]dvojboj!$A$6:$M$115,5,FALSE)</f>
        <v/>
      </c>
      <c r="D101" s="7">
        <f>VLOOKUP(A101,[1]dvojboj!$A$6:$M$115,7,FALSE)</f>
        <v>27</v>
      </c>
      <c r="E101" s="7">
        <f>VLOOKUP(A101,[1]dvojboj!$A$6:$M$115,8,FALSE)</f>
        <v>80</v>
      </c>
      <c r="F101" s="7" t="str">
        <f>VLOOKUP(A101,[1]dvojboj!$A$6:$M$115,9,FALSE)</f>
        <v>Lukáš HAVELKA</v>
      </c>
      <c r="G101" s="7" t="str">
        <f>VLOOKUP(A101,[1]dvojboj!$A$6:$M$115,10,FALSE)</f>
        <v>Prostějov</v>
      </c>
      <c r="H101" s="8">
        <f>VLOOKUP(A101,[1]dvojboj!$A$6:$M$115,11,FALSE)</f>
        <v>25.07</v>
      </c>
      <c r="I101" s="8">
        <f>VLOOKUP(A101,[1]dvojboj!$A$6:$M$115,12,FALSE)</f>
        <v>99.99</v>
      </c>
      <c r="J101" s="8">
        <f>VLOOKUP(A101,[1]dvojboj!$A$6:$M$115,13,FALSE)</f>
        <v>99.99</v>
      </c>
    </row>
    <row r="102" spans="1:10" hidden="1" x14ac:dyDescent="0.2">
      <c r="A102">
        <v>97</v>
      </c>
      <c r="B102" s="7">
        <f>VLOOKUP(A102,[1]dvojboj!$A$6:$M$115,3,FALSE)</f>
        <v>110</v>
      </c>
      <c r="C102" s="7">
        <f>VLOOKUP(A102,[1]dvojboj!$A$6:$M$115,5,FALSE)</f>
        <v>39</v>
      </c>
      <c r="D102" s="7" t="str">
        <f>VLOOKUP(A102,[1]dvojboj!$A$6:$M$115,7,FALSE)</f>
        <v/>
      </c>
      <c r="E102" s="7">
        <f>VLOOKUP(A102,[1]dvojboj!$A$6:$M$115,8,FALSE)</f>
        <v>82</v>
      </c>
      <c r="F102" s="7" t="str">
        <f>VLOOKUP(A102,[1]dvojboj!$A$6:$M$115,9,FALSE)</f>
        <v>neobsazen</v>
      </c>
      <c r="G102" s="7" t="str">
        <f>VLOOKUP(A102,[1]dvojboj!$A$6:$M$115,10,FALSE)</f>
        <v>Bruntál</v>
      </c>
      <c r="H102" s="8">
        <f>VLOOKUP(A102,[1]dvojboj!$A$6:$M$115,11,FALSE)</f>
        <v>99.99</v>
      </c>
      <c r="I102" s="8">
        <f>VLOOKUP(A102,[1]dvojboj!$A$6:$M$115,12,FALSE)</f>
        <v>99.99</v>
      </c>
      <c r="J102" s="8">
        <f>VLOOKUP(A102,[1]dvojboj!$A$6:$M$115,13,FALSE)</f>
        <v>99.99</v>
      </c>
    </row>
    <row r="103" spans="1:10" hidden="1" x14ac:dyDescent="0.2">
      <c r="A103">
        <v>98</v>
      </c>
      <c r="B103" s="7">
        <f>VLOOKUP(A103,[1]dvojboj!$A$6:$M$115,3,FALSE)</f>
        <v>110</v>
      </c>
      <c r="C103" s="7">
        <f>VLOOKUP(A103,[1]dvojboj!$A$6:$M$115,5,FALSE)</f>
        <v>39</v>
      </c>
      <c r="D103" s="7" t="str">
        <f>VLOOKUP(A103,[1]dvojboj!$A$6:$M$115,7,FALSE)</f>
        <v/>
      </c>
      <c r="E103" s="7">
        <f>VLOOKUP(A103,[1]dvojboj!$A$6:$M$115,8,FALSE)</f>
        <v>83</v>
      </c>
      <c r="F103" s="7" t="str">
        <f>VLOOKUP(A103,[1]dvojboj!$A$6:$M$115,9,FALSE)</f>
        <v>Roman ŠIMEK</v>
      </c>
      <c r="G103" s="7" t="str">
        <f>VLOOKUP(A103,[1]dvojboj!$A$6:$M$115,10,FALSE)</f>
        <v>Bruntál</v>
      </c>
      <c r="H103" s="8">
        <f>VLOOKUP(A103,[1]dvojboj!$A$6:$M$115,11,FALSE)</f>
        <v>22.53</v>
      </c>
      <c r="I103" s="8">
        <f>VLOOKUP(A103,[1]dvojboj!$A$6:$M$115,12,FALSE)</f>
        <v>99.99</v>
      </c>
      <c r="J103" s="8">
        <f>VLOOKUP(A103,[1]dvojboj!$A$6:$M$115,13,FALSE)</f>
        <v>99.99</v>
      </c>
    </row>
    <row r="104" spans="1:10" hidden="1" x14ac:dyDescent="0.2">
      <c r="A104">
        <v>99</v>
      </c>
      <c r="B104" s="7">
        <f>VLOOKUP(A104,[1]dvojboj!$A$6:$M$115,3,FALSE)</f>
        <v>110</v>
      </c>
      <c r="C104" s="7">
        <f>VLOOKUP(A104,[1]dvojboj!$A$6:$M$115,5,FALSE)</f>
        <v>39</v>
      </c>
      <c r="D104" s="7" t="str">
        <f>VLOOKUP(A104,[1]dvojboj!$A$6:$M$115,7,FALSE)</f>
        <v/>
      </c>
      <c r="E104" s="7">
        <f>VLOOKUP(A104,[1]dvojboj!$A$6:$M$115,8,FALSE)</f>
        <v>88</v>
      </c>
      <c r="F104" s="7" t="str">
        <f>VLOOKUP(A104,[1]dvojboj!$A$6:$M$115,9,FALSE)</f>
        <v>Pavel VITÁSEK</v>
      </c>
      <c r="G104" s="7" t="str">
        <f>VLOOKUP(A104,[1]dvojboj!$A$6:$M$115,10,FALSE)</f>
        <v>Bruntál</v>
      </c>
      <c r="H104" s="8">
        <f>VLOOKUP(A104,[1]dvojboj!$A$6:$M$115,11,FALSE)</f>
        <v>99.99</v>
      </c>
      <c r="I104" s="8">
        <f>VLOOKUP(A104,[1]dvojboj!$A$6:$M$115,12,FALSE)</f>
        <v>53.23</v>
      </c>
      <c r="J104" s="8">
        <f>VLOOKUP(A104,[1]dvojboj!$A$6:$M$115,13,FALSE)</f>
        <v>99.99</v>
      </c>
    </row>
    <row r="105" spans="1:10" hidden="1" x14ac:dyDescent="0.2">
      <c r="A105">
        <v>100</v>
      </c>
      <c r="B105" s="7">
        <f>VLOOKUP(A105,[1]dvojboj!$A$6:$M$115,3,FALSE)</f>
        <v>110</v>
      </c>
      <c r="C105" s="7" t="str">
        <f>VLOOKUP(A105,[1]dvojboj!$A$6:$M$115,5,FALSE)</f>
        <v/>
      </c>
      <c r="D105" s="7">
        <f>VLOOKUP(A105,[1]dvojboj!$A$6:$M$115,7,FALSE)</f>
        <v>27</v>
      </c>
      <c r="E105" s="7">
        <f>VLOOKUP(A105,[1]dvojboj!$A$6:$M$115,8,FALSE)</f>
        <v>91</v>
      </c>
      <c r="F105" s="7" t="str">
        <f>VLOOKUP(A105,[1]dvojboj!$A$6:$M$115,9,FALSE)</f>
        <v>Aleš JURČÁK</v>
      </c>
      <c r="G105" s="7" t="str">
        <f>VLOOKUP(A105,[1]dvojboj!$A$6:$M$115,10,FALSE)</f>
        <v>Jeseník</v>
      </c>
      <c r="H105" s="8">
        <f>VLOOKUP(A105,[1]dvojboj!$A$6:$M$115,11,FALSE)</f>
        <v>99.99</v>
      </c>
      <c r="I105" s="8">
        <f>VLOOKUP(A105,[1]dvojboj!$A$6:$M$115,12,FALSE)</f>
        <v>35.270000000000003</v>
      </c>
      <c r="J105" s="8">
        <f>VLOOKUP(A105,[1]dvojboj!$A$6:$M$115,13,FALSE)</f>
        <v>99.99</v>
      </c>
    </row>
    <row r="106" spans="1:10" hidden="1" x14ac:dyDescent="0.2">
      <c r="A106">
        <v>101</v>
      </c>
      <c r="B106" s="7">
        <f>VLOOKUP(A106,[1]dvojboj!$A$6:$M$115,3,FALSE)</f>
        <v>110</v>
      </c>
      <c r="C106" s="7" t="str">
        <f>VLOOKUP(A106,[1]dvojboj!$A$6:$M$115,5,FALSE)</f>
        <v/>
      </c>
      <c r="D106" s="7">
        <f>VLOOKUP(A106,[1]dvojboj!$A$6:$M$115,7,FALSE)</f>
        <v>27</v>
      </c>
      <c r="E106" s="7">
        <f>VLOOKUP(A106,[1]dvojboj!$A$6:$M$115,8,FALSE)</f>
        <v>93</v>
      </c>
      <c r="F106" s="7" t="str">
        <f>VLOOKUP(A106,[1]dvojboj!$A$6:$M$115,9,FALSE)</f>
        <v>Jan NAJVÁREK</v>
      </c>
      <c r="G106" s="7" t="str">
        <f>VLOOKUP(A106,[1]dvojboj!$A$6:$M$115,10,FALSE)</f>
        <v>Jeseník</v>
      </c>
      <c r="H106" s="8">
        <f>VLOOKUP(A106,[1]dvojboj!$A$6:$M$115,11,FALSE)</f>
        <v>23.85</v>
      </c>
      <c r="I106" s="8">
        <f>VLOOKUP(A106,[1]dvojboj!$A$6:$M$115,12,FALSE)</f>
        <v>99.99</v>
      </c>
      <c r="J106" s="8">
        <f>VLOOKUP(A106,[1]dvojboj!$A$6:$M$115,13,FALSE)</f>
        <v>99.99</v>
      </c>
    </row>
    <row r="107" spans="1:10" hidden="1" x14ac:dyDescent="0.2">
      <c r="A107">
        <v>102</v>
      </c>
      <c r="B107" s="7">
        <f>VLOOKUP(A107,[1]dvojboj!$A$6:$M$115,3,FALSE)</f>
        <v>110</v>
      </c>
      <c r="C107" s="7" t="str">
        <f>VLOOKUP(A107,[1]dvojboj!$A$6:$M$115,5,FALSE)</f>
        <v/>
      </c>
      <c r="D107" s="7">
        <f>VLOOKUP(A107,[1]dvojboj!$A$6:$M$115,7,FALSE)</f>
        <v>27</v>
      </c>
      <c r="E107" s="7">
        <f>VLOOKUP(A107,[1]dvojboj!$A$6:$M$115,8,FALSE)</f>
        <v>96</v>
      </c>
      <c r="F107" s="7" t="str">
        <f>VLOOKUP(A107,[1]dvojboj!$A$6:$M$115,9,FALSE)</f>
        <v>Martin DISTLER</v>
      </c>
      <c r="G107" s="7" t="str">
        <f>VLOOKUP(A107,[1]dvojboj!$A$6:$M$115,10,FALSE)</f>
        <v>Jeseník</v>
      </c>
      <c r="H107" s="8">
        <f>VLOOKUP(A107,[1]dvojboj!$A$6:$M$115,11,FALSE)</f>
        <v>25.74</v>
      </c>
      <c r="I107" s="8">
        <f>VLOOKUP(A107,[1]dvojboj!$A$6:$M$115,12,FALSE)</f>
        <v>99.99</v>
      </c>
      <c r="J107" s="8">
        <f>VLOOKUP(A107,[1]dvojboj!$A$6:$M$115,13,FALSE)</f>
        <v>99.99</v>
      </c>
    </row>
    <row r="108" spans="1:10" hidden="1" x14ac:dyDescent="0.2">
      <c r="A108">
        <v>103</v>
      </c>
      <c r="B108" s="7">
        <f>VLOOKUP(A108,[1]dvojboj!$A$6:$M$115,3,FALSE)</f>
        <v>110</v>
      </c>
      <c r="C108" s="7" t="str">
        <f>VLOOKUP(A108,[1]dvojboj!$A$6:$M$115,5,FALSE)</f>
        <v/>
      </c>
      <c r="D108" s="7">
        <f>VLOOKUP(A108,[1]dvojboj!$A$6:$M$115,7,FALSE)</f>
        <v>27</v>
      </c>
      <c r="E108" s="7">
        <f>VLOOKUP(A108,[1]dvojboj!$A$6:$M$115,8,FALSE)</f>
        <v>97</v>
      </c>
      <c r="F108" s="7" t="str">
        <f>VLOOKUP(A108,[1]dvojboj!$A$6:$M$115,9,FALSE)</f>
        <v>Martin SUROVÝCH</v>
      </c>
      <c r="G108" s="7" t="str">
        <f>VLOOKUP(A108,[1]dvojboj!$A$6:$M$115,10,FALSE)</f>
        <v>Jeseník</v>
      </c>
      <c r="H108" s="8">
        <f>VLOOKUP(A108,[1]dvojboj!$A$6:$M$115,11,FALSE)</f>
        <v>26.43</v>
      </c>
      <c r="I108" s="8">
        <f>VLOOKUP(A108,[1]dvojboj!$A$6:$M$115,12,FALSE)</f>
        <v>99.99</v>
      </c>
      <c r="J108" s="8">
        <f>VLOOKUP(A108,[1]dvojboj!$A$6:$M$115,13,FALSE)</f>
        <v>99.99</v>
      </c>
    </row>
    <row r="109" spans="1:10" hidden="1" x14ac:dyDescent="0.2">
      <c r="A109">
        <v>104</v>
      </c>
      <c r="B109" s="7">
        <f>VLOOKUP(A109,[1]dvojboj!$A$6:$M$115,3,FALSE)</f>
        <v>110</v>
      </c>
      <c r="C109" s="7" t="str">
        <f>VLOOKUP(A109,[1]dvojboj!$A$6:$M$115,5,FALSE)</f>
        <v/>
      </c>
      <c r="D109" s="7">
        <f>VLOOKUP(A109,[1]dvojboj!$A$6:$M$115,7,FALSE)</f>
        <v>27</v>
      </c>
      <c r="E109" s="7">
        <f>VLOOKUP(A109,[1]dvojboj!$A$6:$M$115,8,FALSE)</f>
        <v>98</v>
      </c>
      <c r="F109" s="7" t="str">
        <f>VLOOKUP(A109,[1]dvojboj!$A$6:$M$115,9,FALSE)</f>
        <v>Martin TONHAUSER</v>
      </c>
      <c r="G109" s="7" t="str">
        <f>VLOOKUP(A109,[1]dvojboj!$A$6:$M$115,10,FALSE)</f>
        <v>Jeseník</v>
      </c>
      <c r="H109" s="8">
        <f>VLOOKUP(A109,[1]dvojboj!$A$6:$M$115,11,FALSE)</f>
        <v>99.99</v>
      </c>
      <c r="I109" s="8">
        <f>VLOOKUP(A109,[1]dvojboj!$A$6:$M$115,12,FALSE)</f>
        <v>35.65</v>
      </c>
      <c r="J109" s="8">
        <f>VLOOKUP(A109,[1]dvojboj!$A$6:$M$115,13,FALSE)</f>
        <v>99.99</v>
      </c>
    </row>
    <row r="110" spans="1:10" hidden="1" x14ac:dyDescent="0.2">
      <c r="A110">
        <v>105</v>
      </c>
      <c r="B110" s="7">
        <f>VLOOKUP(A110,[1]dvojboj!$A$6:$M$115,3,FALSE)</f>
        <v>110</v>
      </c>
      <c r="C110" s="7" t="str">
        <f>VLOOKUP(A110,[1]dvojboj!$A$6:$M$115,5,FALSE)</f>
        <v/>
      </c>
      <c r="D110" s="7">
        <f>VLOOKUP(A110,[1]dvojboj!$A$6:$M$115,7,FALSE)</f>
        <v>27</v>
      </c>
      <c r="E110" s="7">
        <f>VLOOKUP(A110,[1]dvojboj!$A$6:$M$115,8,FALSE)</f>
        <v>99</v>
      </c>
      <c r="F110" s="7" t="str">
        <f>VLOOKUP(A110,[1]dvojboj!$A$6:$M$115,9,FALSE)</f>
        <v>Tomáš WADEL</v>
      </c>
      <c r="G110" s="7" t="str">
        <f>VLOOKUP(A110,[1]dvojboj!$A$6:$M$115,10,FALSE)</f>
        <v>Jeseník</v>
      </c>
      <c r="H110" s="8">
        <f>VLOOKUP(A110,[1]dvojboj!$A$6:$M$115,11,FALSE)</f>
        <v>99.99</v>
      </c>
      <c r="I110" s="8">
        <f>VLOOKUP(A110,[1]dvojboj!$A$6:$M$115,12,FALSE)</f>
        <v>37.25</v>
      </c>
      <c r="J110" s="8">
        <f>VLOOKUP(A110,[1]dvojboj!$A$6:$M$115,13,FALSE)</f>
        <v>99.99</v>
      </c>
    </row>
    <row r="111" spans="1:10" hidden="1" x14ac:dyDescent="0.2">
      <c r="A111">
        <v>106</v>
      </c>
      <c r="B111" s="7">
        <f>VLOOKUP(A111,[1]dvojboj!$A$6:$M$115,3,FALSE)</f>
        <v>110</v>
      </c>
      <c r="C111" s="7" t="str">
        <f>VLOOKUP(A111,[1]dvojboj!$A$6:$M$115,5,FALSE)</f>
        <v/>
      </c>
      <c r="D111" s="7">
        <f>VLOOKUP(A111,[1]dvojboj!$A$6:$M$115,7,FALSE)</f>
        <v>27</v>
      </c>
      <c r="E111" s="7">
        <f>VLOOKUP(A111,[1]dvojboj!$A$6:$M$115,8,FALSE)</f>
        <v>100</v>
      </c>
      <c r="F111" s="7" t="str">
        <f>VLOOKUP(A111,[1]dvojboj!$A$6:$M$115,9,FALSE)</f>
        <v xml:space="preserve">neobsazen </v>
      </c>
      <c r="G111" s="7" t="str">
        <f>VLOOKUP(A111,[1]dvojboj!$A$6:$M$115,10,FALSE)</f>
        <v>Jeseník</v>
      </c>
      <c r="H111" s="8">
        <f>VLOOKUP(A111,[1]dvojboj!$A$6:$M$115,11,FALSE)</f>
        <v>99.99</v>
      </c>
      <c r="I111" s="8">
        <f>VLOOKUP(A111,[1]dvojboj!$A$6:$M$115,12,FALSE)</f>
        <v>99.99</v>
      </c>
      <c r="J111" s="8">
        <f>VLOOKUP(A111,[1]dvojboj!$A$6:$M$115,13,FALSE)</f>
        <v>99.99</v>
      </c>
    </row>
    <row r="112" spans="1:10" hidden="1" x14ac:dyDescent="0.2">
      <c r="A112">
        <v>107</v>
      </c>
      <c r="B112" s="7">
        <f>VLOOKUP(A112,[1]dvojboj!$A$6:$M$115,3,FALSE)</f>
        <v>110</v>
      </c>
      <c r="C112" s="7">
        <f>VLOOKUP(A112,[1]dvojboj!$A$6:$M$115,5,FALSE)</f>
        <v>39</v>
      </c>
      <c r="D112" s="7" t="str">
        <f>VLOOKUP(A112,[1]dvojboj!$A$6:$M$115,7,FALSE)</f>
        <v/>
      </c>
      <c r="E112" s="7">
        <f>VLOOKUP(A112,[1]dvojboj!$A$6:$M$115,8,FALSE)</f>
        <v>103</v>
      </c>
      <c r="F112" s="7" t="str">
        <f>VLOOKUP(A112,[1]dvojboj!$A$6:$M$115,9,FALSE)</f>
        <v>Josef DORČÁK</v>
      </c>
      <c r="G112" s="7" t="str">
        <f>VLOOKUP(A112,[1]dvojboj!$A$6:$M$115,10,FALSE)</f>
        <v>Nový Jičín</v>
      </c>
      <c r="H112" s="8">
        <f>VLOOKUP(A112,[1]dvojboj!$A$6:$M$115,11,FALSE)</f>
        <v>99.99</v>
      </c>
      <c r="I112" s="8">
        <f>VLOOKUP(A112,[1]dvojboj!$A$6:$M$115,12,FALSE)</f>
        <v>20.13</v>
      </c>
      <c r="J112" s="8">
        <f>VLOOKUP(A112,[1]dvojboj!$A$6:$M$115,13,FALSE)</f>
        <v>99.99</v>
      </c>
    </row>
    <row r="113" spans="1:10" hidden="1" x14ac:dyDescent="0.2">
      <c r="A113">
        <v>108</v>
      </c>
      <c r="B113" s="7">
        <f>VLOOKUP(A113,[1]dvojboj!$A$6:$M$115,3,FALSE)</f>
        <v>110</v>
      </c>
      <c r="C113" s="7">
        <f>VLOOKUP(A113,[1]dvojboj!$A$6:$M$115,5,FALSE)</f>
        <v>39</v>
      </c>
      <c r="D113" s="7" t="str">
        <f>VLOOKUP(A113,[1]dvojboj!$A$6:$M$115,7,FALSE)</f>
        <v/>
      </c>
      <c r="E113" s="7">
        <f>VLOOKUP(A113,[1]dvojboj!$A$6:$M$115,8,FALSE)</f>
        <v>107</v>
      </c>
      <c r="F113" s="7" t="str">
        <f>VLOOKUP(A113,[1]dvojboj!$A$6:$M$115,9,FALSE)</f>
        <v>Tomáš VYKYDAL</v>
      </c>
      <c r="G113" s="7" t="str">
        <f>VLOOKUP(A113,[1]dvojboj!$A$6:$M$115,10,FALSE)</f>
        <v>Nový Jičín</v>
      </c>
      <c r="H113" s="8">
        <f>VLOOKUP(A113,[1]dvojboj!$A$6:$M$115,11,FALSE)</f>
        <v>99.99</v>
      </c>
      <c r="I113" s="8">
        <f>VLOOKUP(A113,[1]dvojboj!$A$6:$M$115,12,FALSE)</f>
        <v>99.99</v>
      </c>
      <c r="J113" s="8">
        <f>VLOOKUP(A113,[1]dvojboj!$A$6:$M$115,13,FALSE)</f>
        <v>99.99</v>
      </c>
    </row>
    <row r="114" spans="1:10" hidden="1" x14ac:dyDescent="0.2">
      <c r="A114">
        <v>109</v>
      </c>
      <c r="B114" s="7">
        <f>VLOOKUP(A114,[1]dvojboj!$A$6:$M$115,3,FALSE)</f>
        <v>110</v>
      </c>
      <c r="C114" s="7">
        <f>VLOOKUP(A114,[1]dvojboj!$A$6:$M$115,5,FALSE)</f>
        <v>39</v>
      </c>
      <c r="D114" s="7" t="str">
        <f>VLOOKUP(A114,[1]dvojboj!$A$6:$M$115,7,FALSE)</f>
        <v/>
      </c>
      <c r="E114" s="7">
        <f>VLOOKUP(A114,[1]dvojboj!$A$6:$M$115,8,FALSE)</f>
        <v>108</v>
      </c>
      <c r="F114" s="7" t="str">
        <f>VLOOKUP(A114,[1]dvojboj!$A$6:$M$115,9,FALSE)</f>
        <v>Petr FIURÁŠEK</v>
      </c>
      <c r="G114" s="7" t="str">
        <f>VLOOKUP(A114,[1]dvojboj!$A$6:$M$115,10,FALSE)</f>
        <v>Nový Jičín</v>
      </c>
      <c r="H114" s="8">
        <f>VLOOKUP(A114,[1]dvojboj!$A$6:$M$115,11,FALSE)</f>
        <v>99.99</v>
      </c>
      <c r="I114" s="8">
        <f>VLOOKUP(A114,[1]dvojboj!$A$6:$M$115,12,FALSE)</f>
        <v>27.19</v>
      </c>
      <c r="J114" s="8">
        <f>VLOOKUP(A114,[1]dvojboj!$A$6:$M$115,13,FALSE)</f>
        <v>99.99</v>
      </c>
    </row>
    <row r="115" spans="1:10" hidden="1" x14ac:dyDescent="0.2">
      <c r="A115">
        <v>110</v>
      </c>
      <c r="B115" s="7">
        <f>VLOOKUP(A115,[1]dvojboj!$A$6:$M$115,3,FALSE)</f>
        <v>110</v>
      </c>
      <c r="C115" s="7">
        <f>VLOOKUP(A115,[1]dvojboj!$A$6:$M$115,5,FALSE)</f>
        <v>39</v>
      </c>
      <c r="D115" s="7" t="str">
        <f>VLOOKUP(A115,[1]dvojboj!$A$6:$M$115,7,FALSE)</f>
        <v/>
      </c>
      <c r="E115" s="7">
        <f>VLOOKUP(A115,[1]dvojboj!$A$6:$M$115,8,FALSE)</f>
        <v>109</v>
      </c>
      <c r="F115" s="7" t="str">
        <f>VLOOKUP(A115,[1]dvojboj!$A$6:$M$115,9,FALSE)</f>
        <v>Tomáš ČTVRTŇÁK</v>
      </c>
      <c r="G115" s="7" t="str">
        <f>VLOOKUP(A115,[1]dvojboj!$A$6:$M$115,10,FALSE)</f>
        <v>Nový Jičín</v>
      </c>
      <c r="H115" s="8">
        <f>VLOOKUP(A115,[1]dvojboj!$A$6:$M$115,11,FALSE)</f>
        <v>21.84</v>
      </c>
      <c r="I115" s="8">
        <f>VLOOKUP(A115,[1]dvojboj!$A$6:$M$115,12,FALSE)</f>
        <v>99.99</v>
      </c>
      <c r="J115" s="8">
        <f>VLOOKUP(A115,[1]dvojboj!$A$6:$M$115,13,FALSE)</f>
        <v>99.99</v>
      </c>
    </row>
  </sheetData>
  <autoFilter ref="B5:J115"/>
  <conditionalFormatting sqref="H6:J76">
    <cfRule type="cellIs" dxfId="9" priority="1" stopIfTrue="1" operator="equal">
      <formula>99.99</formula>
    </cfRule>
    <cfRule type="cellIs" dxfId="8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8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G27"/>
  <sheetViews>
    <sheetView workbookViewId="0">
      <selection activeCell="K13" sqref="K13"/>
    </sheetView>
  </sheetViews>
  <sheetFormatPr defaultRowHeight="12.75" x14ac:dyDescent="0.2"/>
  <cols>
    <col min="1" max="1" width="9.140625" style="1" customWidth="1"/>
    <col min="2" max="2" width="5.140625" style="1" bestFit="1" customWidth="1"/>
    <col min="3" max="3" width="4.85546875" style="1" bestFit="1" customWidth="1"/>
    <col min="5" max="5" width="20" customWidth="1"/>
    <col min="6" max="6" width="7" bestFit="1" customWidth="1"/>
    <col min="7" max="7" width="6.5703125" bestFit="1" customWidth="1"/>
  </cols>
  <sheetData>
    <row r="1" spans="1:7" ht="15.75" x14ac:dyDescent="0.25">
      <c r="E1" s="2" t="s">
        <v>0</v>
      </c>
      <c r="F1" s="80"/>
    </row>
    <row r="2" spans="1:7" x14ac:dyDescent="0.2">
      <c r="E2" s="3" t="s">
        <v>1</v>
      </c>
      <c r="F2" s="3"/>
    </row>
    <row r="3" spans="1:7" x14ac:dyDescent="0.2">
      <c r="E3" s="1" t="s">
        <v>42</v>
      </c>
      <c r="F3" s="1"/>
    </row>
    <row r="4" spans="1:7" x14ac:dyDescent="0.2">
      <c r="E4" s="1" t="s">
        <v>3</v>
      </c>
    </row>
    <row r="5" spans="1:7" x14ac:dyDescent="0.2">
      <c r="A5" s="5" t="s">
        <v>34</v>
      </c>
      <c r="B5" s="5" t="s">
        <v>6</v>
      </c>
      <c r="C5" s="5" t="s">
        <v>7</v>
      </c>
      <c r="D5" s="5" t="s">
        <v>8</v>
      </c>
      <c r="E5" s="5" t="s">
        <v>10</v>
      </c>
      <c r="F5" s="5" t="s">
        <v>32</v>
      </c>
      <c r="G5" s="5" t="s">
        <v>31</v>
      </c>
    </row>
    <row r="6" spans="1:7" x14ac:dyDescent="0.2">
      <c r="A6" s="78">
        <f>IF(OR(G6=99.99,G6=0),22,RANK(G6,$G$6:$G$27,1))</f>
        <v>1</v>
      </c>
      <c r="B6" s="78">
        <v>1</v>
      </c>
      <c r="C6" s="78"/>
      <c r="D6" s="78">
        <v>12</v>
      </c>
      <c r="E6" s="78" t="s">
        <v>55</v>
      </c>
      <c r="F6" s="78" t="s">
        <v>19</v>
      </c>
      <c r="G6" s="77">
        <v>55.31</v>
      </c>
    </row>
    <row r="7" spans="1:7" x14ac:dyDescent="0.2">
      <c r="A7" s="78">
        <f>IF(OR(G7=99.99,G7=0),22,RANK(G7,$G$6:$G$27,1))</f>
        <v>2</v>
      </c>
      <c r="B7" s="78">
        <v>2</v>
      </c>
      <c r="C7" s="78"/>
      <c r="D7" s="78">
        <v>16</v>
      </c>
      <c r="E7" s="78" t="s">
        <v>54</v>
      </c>
      <c r="F7" s="78" t="s">
        <v>19</v>
      </c>
      <c r="G7" s="77">
        <v>59.33</v>
      </c>
    </row>
    <row r="8" spans="1:7" x14ac:dyDescent="0.2">
      <c r="A8" s="78">
        <f>IF(OR(G8=99.99,G8=0),22,RANK(G8,$G$6:$G$27,1))</f>
        <v>3</v>
      </c>
      <c r="B8" s="78"/>
      <c r="C8" s="78">
        <v>1</v>
      </c>
      <c r="D8" s="78">
        <v>17</v>
      </c>
      <c r="E8" s="78" t="s">
        <v>48</v>
      </c>
      <c r="F8" s="78" t="s">
        <v>19</v>
      </c>
      <c r="G8" s="77">
        <v>61.76</v>
      </c>
    </row>
    <row r="9" spans="1:7" x14ac:dyDescent="0.2">
      <c r="A9" s="79">
        <f>IF(OR(G9=99.99,G9=0),22,RANK(G9,$G$6:$G$27,1))</f>
        <v>4</v>
      </c>
      <c r="B9" s="79">
        <v>3</v>
      </c>
      <c r="C9" s="79"/>
      <c r="D9" s="78">
        <v>1</v>
      </c>
      <c r="E9" s="78" t="s">
        <v>55</v>
      </c>
      <c r="F9" s="78" t="s">
        <v>26</v>
      </c>
      <c r="G9" s="77">
        <v>62.84</v>
      </c>
    </row>
    <row r="10" spans="1:7" x14ac:dyDescent="0.2">
      <c r="A10" s="78">
        <f>IF(OR(G10=99.99,G10=0),22,RANK(G10,$G$6:$G$27,1))</f>
        <v>5</v>
      </c>
      <c r="B10" s="78"/>
      <c r="C10" s="78">
        <v>2</v>
      </c>
      <c r="D10" s="78">
        <v>6</v>
      </c>
      <c r="E10" s="78" t="s">
        <v>48</v>
      </c>
      <c r="F10" s="78" t="s">
        <v>26</v>
      </c>
      <c r="G10" s="77">
        <v>64.56</v>
      </c>
    </row>
    <row r="11" spans="1:7" x14ac:dyDescent="0.2">
      <c r="A11" s="78">
        <f>IF(OR(G11=99.99,G11=0),22,RANK(G11,$G$6:$G$27,1))</f>
        <v>6</v>
      </c>
      <c r="B11" s="78">
        <v>4</v>
      </c>
      <c r="C11" s="79"/>
      <c r="D11" s="78">
        <v>9</v>
      </c>
      <c r="E11" s="78" t="s">
        <v>51</v>
      </c>
      <c r="F11" s="78" t="s">
        <v>26</v>
      </c>
      <c r="G11" s="77">
        <v>66.77</v>
      </c>
    </row>
    <row r="12" spans="1:7" x14ac:dyDescent="0.2">
      <c r="A12" s="78">
        <f>IF(OR(G12=99.99,G12=0),22,RANK(G12,$G$6:$G$27,1))</f>
        <v>7</v>
      </c>
      <c r="B12" s="78"/>
      <c r="C12" s="78">
        <v>3</v>
      </c>
      <c r="D12" s="78">
        <v>4</v>
      </c>
      <c r="E12" s="78" t="s">
        <v>46</v>
      </c>
      <c r="F12" s="78" t="s">
        <v>26</v>
      </c>
      <c r="G12" s="77">
        <v>67.2</v>
      </c>
    </row>
    <row r="13" spans="1:7" x14ac:dyDescent="0.2">
      <c r="A13" s="78">
        <f>IF(OR(G13=99.99,G13=0),22,RANK(G13,$G$6:$G$27,1))</f>
        <v>8</v>
      </c>
      <c r="B13" s="78">
        <v>5</v>
      </c>
      <c r="C13" s="78"/>
      <c r="D13" s="78">
        <v>14</v>
      </c>
      <c r="E13" s="78" t="s">
        <v>53</v>
      </c>
      <c r="F13" s="78" t="s">
        <v>19</v>
      </c>
      <c r="G13" s="77">
        <v>67.709999999999994</v>
      </c>
    </row>
    <row r="14" spans="1:7" x14ac:dyDescent="0.2">
      <c r="A14" s="78">
        <f>IF(OR(G14=99.99,G14=0),22,RANK(G14,$G$6:$G$27,1))</f>
        <v>9</v>
      </c>
      <c r="B14" s="78">
        <v>6</v>
      </c>
      <c r="C14" s="78"/>
      <c r="D14" s="78">
        <v>18</v>
      </c>
      <c r="E14" s="78" t="s">
        <v>52</v>
      </c>
      <c r="F14" s="78" t="s">
        <v>19</v>
      </c>
      <c r="G14" s="77">
        <v>68.680000000000007</v>
      </c>
    </row>
    <row r="15" spans="1:7" x14ac:dyDescent="0.2">
      <c r="A15" s="78">
        <f>IF(OR(G15=99.99,G15=0),22,RANK(G15,$G$6:$G$27,1))</f>
        <v>10</v>
      </c>
      <c r="B15" s="78">
        <v>7</v>
      </c>
      <c r="C15" s="79"/>
      <c r="D15" s="78">
        <v>11</v>
      </c>
      <c r="E15" s="78" t="s">
        <v>50</v>
      </c>
      <c r="F15" s="78" t="s">
        <v>26</v>
      </c>
      <c r="G15" s="77">
        <v>72.44</v>
      </c>
    </row>
    <row r="16" spans="1:7" x14ac:dyDescent="0.2">
      <c r="A16" s="78">
        <f>IF(OR(G16=99.99,G16=0),22,RANK(G16,$G$6:$G$27,1))</f>
        <v>11</v>
      </c>
      <c r="B16" s="78">
        <v>8</v>
      </c>
      <c r="C16" s="79"/>
      <c r="D16" s="78">
        <v>3</v>
      </c>
      <c r="E16" s="78" t="s">
        <v>53</v>
      </c>
      <c r="F16" s="78" t="s">
        <v>26</v>
      </c>
      <c r="G16" s="77">
        <v>72.58</v>
      </c>
    </row>
    <row r="17" spans="1:7" x14ac:dyDescent="0.2">
      <c r="A17" s="78">
        <f>IF(OR(G17=99.99,G17=0),22,RANK(G17,$G$6:$G$27,1))</f>
        <v>12</v>
      </c>
      <c r="B17" s="78"/>
      <c r="C17" s="78">
        <v>4</v>
      </c>
      <c r="D17" s="78">
        <v>8</v>
      </c>
      <c r="E17" s="78" t="s">
        <v>45</v>
      </c>
      <c r="F17" s="78" t="s">
        <v>26</v>
      </c>
      <c r="G17" s="77">
        <v>74</v>
      </c>
    </row>
    <row r="18" spans="1:7" x14ac:dyDescent="0.2">
      <c r="A18" s="78">
        <f>IF(OR(G18=99.99,G18=0),22,RANK(G18,$G$6:$G$27,1))</f>
        <v>13</v>
      </c>
      <c r="B18" s="78"/>
      <c r="C18" s="78">
        <v>5</v>
      </c>
      <c r="D18" s="78">
        <v>13</v>
      </c>
      <c r="E18" s="78" t="s">
        <v>47</v>
      </c>
      <c r="F18" s="78" t="s">
        <v>19</v>
      </c>
      <c r="G18" s="77">
        <v>77.09</v>
      </c>
    </row>
    <row r="19" spans="1:7" x14ac:dyDescent="0.2">
      <c r="A19" s="78">
        <f>IF(OR(G19=99.99,G19=0),22,RANK(G19,$G$6:$G$27,1))</f>
        <v>14</v>
      </c>
      <c r="B19" s="78">
        <v>9</v>
      </c>
      <c r="C19" s="78"/>
      <c r="D19" s="78">
        <v>20</v>
      </c>
      <c r="E19" s="78" t="s">
        <v>51</v>
      </c>
      <c r="F19" s="78" t="s">
        <v>19</v>
      </c>
      <c r="G19" s="77">
        <v>78.87</v>
      </c>
    </row>
    <row r="20" spans="1:7" x14ac:dyDescent="0.2">
      <c r="A20" s="78">
        <f>IF(OR(G20=99.99,G20=0),22,RANK(G20,$G$6:$G$27,1))</f>
        <v>15</v>
      </c>
      <c r="B20" s="78"/>
      <c r="C20" s="78">
        <v>6</v>
      </c>
      <c r="D20" s="78">
        <v>21</v>
      </c>
      <c r="E20" s="78" t="s">
        <v>44</v>
      </c>
      <c r="F20" s="78" t="s">
        <v>19</v>
      </c>
      <c r="G20" s="77">
        <v>85.94</v>
      </c>
    </row>
    <row r="21" spans="1:7" x14ac:dyDescent="0.2">
      <c r="A21" s="78">
        <f>IF(OR(G21=99.99,G21=0),22,RANK(G21,$G$6:$G$27,1))</f>
        <v>22</v>
      </c>
      <c r="B21" s="78"/>
      <c r="C21" s="79">
        <v>10</v>
      </c>
      <c r="D21" s="78">
        <v>2</v>
      </c>
      <c r="E21" s="78" t="s">
        <v>47</v>
      </c>
      <c r="F21" s="78" t="s">
        <v>26</v>
      </c>
      <c r="G21" s="77"/>
    </row>
    <row r="22" spans="1:7" x14ac:dyDescent="0.2">
      <c r="A22" s="78">
        <f>IF(OR(G22=99.99,G22=0),22,RANK(G22,$G$6:$G$27,1))</f>
        <v>22</v>
      </c>
      <c r="B22" s="78">
        <v>12</v>
      </c>
      <c r="C22" s="79"/>
      <c r="D22" s="78">
        <v>5</v>
      </c>
      <c r="E22" s="78" t="s">
        <v>54</v>
      </c>
      <c r="F22" s="78" t="s">
        <v>26</v>
      </c>
      <c r="G22" s="77"/>
    </row>
    <row r="23" spans="1:7" x14ac:dyDescent="0.2">
      <c r="A23" s="78">
        <f>IF(OR(G23=99.99,G23=0),22,RANK(G23,$G$6:$G$27,1))</f>
        <v>22</v>
      </c>
      <c r="B23" s="78">
        <v>12</v>
      </c>
      <c r="C23" s="79"/>
      <c r="D23" s="78">
        <v>7</v>
      </c>
      <c r="E23" s="78" t="s">
        <v>52</v>
      </c>
      <c r="F23" s="78" t="s">
        <v>26</v>
      </c>
      <c r="G23" s="77"/>
    </row>
    <row r="24" spans="1:7" x14ac:dyDescent="0.2">
      <c r="A24" s="78">
        <f>IF(OR(G24=99.99,G24=0),22,RANK(G24,$G$6:$G$27,1))</f>
        <v>22</v>
      </c>
      <c r="B24" s="78"/>
      <c r="C24" s="78">
        <v>10</v>
      </c>
      <c r="D24" s="78">
        <v>10</v>
      </c>
      <c r="E24" s="78" t="s">
        <v>44</v>
      </c>
      <c r="F24" s="78" t="s">
        <v>26</v>
      </c>
      <c r="G24" s="77"/>
    </row>
    <row r="25" spans="1:7" x14ac:dyDescent="0.2">
      <c r="A25" s="78">
        <f>IF(OR(G25=99.99,G25=0),22,RANK(G25,$G$6:$G$27,1))</f>
        <v>22</v>
      </c>
      <c r="B25" s="78"/>
      <c r="C25" s="78">
        <v>10</v>
      </c>
      <c r="D25" s="78">
        <v>15</v>
      </c>
      <c r="E25" s="78" t="s">
        <v>46</v>
      </c>
      <c r="F25" s="78" t="s">
        <v>19</v>
      </c>
      <c r="G25" s="77"/>
    </row>
    <row r="26" spans="1:7" x14ac:dyDescent="0.2">
      <c r="A26" s="78">
        <f>IF(OR(G26=99.99,G26=0),22,RANK(G26,$G$6:$G$27,1))</f>
        <v>22</v>
      </c>
      <c r="B26" s="78"/>
      <c r="C26" s="78">
        <v>10</v>
      </c>
      <c r="D26" s="78">
        <v>19</v>
      </c>
      <c r="E26" s="78" t="s">
        <v>45</v>
      </c>
      <c r="F26" s="78" t="s">
        <v>19</v>
      </c>
      <c r="G26" s="77"/>
    </row>
    <row r="27" spans="1:7" x14ac:dyDescent="0.2">
      <c r="A27" s="78">
        <f>IF(OR(G27=99.99,G27=0),22,RANK(G27,$G$6:$G$27,1))</f>
        <v>22</v>
      </c>
      <c r="B27" s="78">
        <v>12</v>
      </c>
      <c r="C27" s="78"/>
      <c r="D27" s="78">
        <v>22</v>
      </c>
      <c r="E27" s="78" t="s">
        <v>50</v>
      </c>
      <c r="F27" s="78" t="s">
        <v>19</v>
      </c>
      <c r="G27" s="77"/>
    </row>
  </sheetData>
  <autoFilter ref="A5:G27"/>
  <pageMargins left="0.56000000000000005" right="0.49" top="0.984251969" bottom="0.984251969" header="0.4921259845" footer="0.4921259845"/>
  <pageSetup paperSize="9" scale="11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48"/>
  <sheetViews>
    <sheetView workbookViewId="0">
      <selection activeCell="J21" sqref="J21"/>
    </sheetView>
  </sheetViews>
  <sheetFormatPr defaultRowHeight="12.75" x14ac:dyDescent="0.2"/>
  <cols>
    <col min="1" max="1" width="6.85546875" style="15" bestFit="1" customWidth="1"/>
    <col min="2" max="2" width="5.140625" style="15" bestFit="1" customWidth="1"/>
    <col min="3" max="3" width="4.85546875" style="15" bestFit="1" customWidth="1"/>
    <col min="4" max="5" width="9.140625" style="10"/>
    <col min="6" max="6" width="20" style="10" customWidth="1"/>
    <col min="7" max="7" width="7" style="10" bestFit="1" customWidth="1"/>
    <col min="8" max="8" width="8" style="10" customWidth="1"/>
    <col min="9" max="16384" width="9.140625" style="10"/>
  </cols>
  <sheetData>
    <row r="1" spans="1:8" ht="15.75" x14ac:dyDescent="0.25">
      <c r="F1" s="19" t="s">
        <v>17</v>
      </c>
      <c r="G1" s="26"/>
    </row>
    <row r="2" spans="1:8" x14ac:dyDescent="0.2">
      <c r="F2" s="18" t="s">
        <v>1</v>
      </c>
      <c r="G2" s="18"/>
    </row>
    <row r="3" spans="1:8" x14ac:dyDescent="0.2">
      <c r="F3" s="15" t="s">
        <v>42</v>
      </c>
      <c r="G3" s="15"/>
    </row>
    <row r="4" spans="1:8" x14ac:dyDescent="0.2">
      <c r="F4" s="15" t="s">
        <v>41</v>
      </c>
    </row>
    <row r="5" spans="1:8" x14ac:dyDescent="0.2">
      <c r="A5" s="13" t="s">
        <v>34</v>
      </c>
      <c r="B5" s="13" t="s">
        <v>6</v>
      </c>
      <c r="C5" s="13" t="s">
        <v>7</v>
      </c>
      <c r="D5" s="13" t="s">
        <v>8</v>
      </c>
      <c r="E5" s="13" t="s">
        <v>33</v>
      </c>
      <c r="F5" s="13" t="s">
        <v>10</v>
      </c>
      <c r="G5" s="13" t="s">
        <v>32</v>
      </c>
      <c r="H5" s="13" t="s">
        <v>31</v>
      </c>
    </row>
    <row r="6" spans="1:8" x14ac:dyDescent="0.2">
      <c r="A6" s="23">
        <f t="shared" ref="A6:A25" si="0">IF(OR(H6=99.99,H6=0),20,RANK(H6,$H$6:$H$25,1))</f>
        <v>1</v>
      </c>
      <c r="B6" s="23">
        <v>1</v>
      </c>
      <c r="C6" s="24"/>
      <c r="D6" s="22">
        <v>19</v>
      </c>
      <c r="E6" s="22">
        <v>1</v>
      </c>
      <c r="F6" s="22" t="s">
        <v>24</v>
      </c>
      <c r="G6" s="22" t="s">
        <v>19</v>
      </c>
      <c r="H6" s="21">
        <v>65.83</v>
      </c>
    </row>
    <row r="7" spans="1:8" x14ac:dyDescent="0.2">
      <c r="A7" s="23">
        <f t="shared" si="0"/>
        <v>2</v>
      </c>
      <c r="B7" s="23">
        <v>2</v>
      </c>
      <c r="C7" s="24"/>
      <c r="D7" s="22">
        <v>17</v>
      </c>
      <c r="E7" s="22">
        <v>1</v>
      </c>
      <c r="F7" s="22" t="s">
        <v>30</v>
      </c>
      <c r="G7" s="22" t="s">
        <v>19</v>
      </c>
      <c r="H7" s="21">
        <v>66.22</v>
      </c>
    </row>
    <row r="8" spans="1:8" x14ac:dyDescent="0.2">
      <c r="A8" s="23">
        <f t="shared" si="0"/>
        <v>3</v>
      </c>
      <c r="B8" s="23">
        <v>3</v>
      </c>
      <c r="C8" s="24"/>
      <c r="D8" s="22">
        <v>12</v>
      </c>
      <c r="E8" s="22">
        <v>2</v>
      </c>
      <c r="F8" s="22" t="s">
        <v>40</v>
      </c>
      <c r="G8" s="22" t="s">
        <v>19</v>
      </c>
      <c r="H8" s="21">
        <v>66.97</v>
      </c>
    </row>
    <row r="9" spans="1:8" x14ac:dyDescent="0.2">
      <c r="A9" s="23">
        <f t="shared" si="0"/>
        <v>4</v>
      </c>
      <c r="B9" s="23"/>
      <c r="C9" s="24">
        <v>1</v>
      </c>
      <c r="D9" s="22">
        <v>2</v>
      </c>
      <c r="E9" s="22">
        <v>2</v>
      </c>
      <c r="F9" s="22" t="s">
        <v>28</v>
      </c>
      <c r="G9" s="22" t="s">
        <v>26</v>
      </c>
      <c r="H9" s="21">
        <v>67.180000000000007</v>
      </c>
    </row>
    <row r="10" spans="1:8" x14ac:dyDescent="0.2">
      <c r="A10" s="23">
        <f t="shared" si="0"/>
        <v>5</v>
      </c>
      <c r="B10" s="23">
        <v>4</v>
      </c>
      <c r="C10" s="24"/>
      <c r="D10" s="22">
        <v>10</v>
      </c>
      <c r="E10" s="22">
        <v>2</v>
      </c>
      <c r="F10" s="22" t="s">
        <v>24</v>
      </c>
      <c r="G10" s="22" t="s">
        <v>26</v>
      </c>
      <c r="H10" s="21">
        <v>69.95</v>
      </c>
    </row>
    <row r="11" spans="1:8" x14ac:dyDescent="0.2">
      <c r="A11" s="23">
        <f t="shared" si="0"/>
        <v>6</v>
      </c>
      <c r="B11" s="23">
        <v>5</v>
      </c>
      <c r="C11" s="23"/>
      <c r="D11" s="22">
        <v>7</v>
      </c>
      <c r="E11" s="22">
        <v>1</v>
      </c>
      <c r="F11" s="22" t="s">
        <v>39</v>
      </c>
      <c r="G11" s="22" t="s">
        <v>26</v>
      </c>
      <c r="H11" s="21">
        <v>70.86</v>
      </c>
    </row>
    <row r="12" spans="1:8" x14ac:dyDescent="0.2">
      <c r="A12" s="23">
        <f t="shared" si="0"/>
        <v>7</v>
      </c>
      <c r="B12" s="23">
        <v>6</v>
      </c>
      <c r="C12" s="24"/>
      <c r="D12" s="22">
        <v>1</v>
      </c>
      <c r="E12" s="22">
        <v>1</v>
      </c>
      <c r="F12" s="22" t="s">
        <v>40</v>
      </c>
      <c r="G12" s="22" t="s">
        <v>26</v>
      </c>
      <c r="H12" s="21">
        <v>71.67</v>
      </c>
    </row>
    <row r="13" spans="1:8" x14ac:dyDescent="0.2">
      <c r="A13" s="23">
        <f t="shared" si="0"/>
        <v>8</v>
      </c>
      <c r="B13" s="23"/>
      <c r="C13" s="23">
        <v>2</v>
      </c>
      <c r="D13" s="22">
        <v>11</v>
      </c>
      <c r="E13" s="22">
        <v>1</v>
      </c>
      <c r="F13" s="22" t="s">
        <v>28</v>
      </c>
      <c r="G13" s="22" t="s">
        <v>19</v>
      </c>
      <c r="H13" s="21">
        <v>71.8</v>
      </c>
    </row>
    <row r="14" spans="1:8" x14ac:dyDescent="0.2">
      <c r="A14" s="23">
        <f t="shared" si="0"/>
        <v>9</v>
      </c>
      <c r="B14" s="23"/>
      <c r="C14" s="24">
        <v>3</v>
      </c>
      <c r="D14" s="22">
        <v>15</v>
      </c>
      <c r="E14" s="22">
        <v>1</v>
      </c>
      <c r="F14" s="22" t="s">
        <v>38</v>
      </c>
      <c r="G14" s="22" t="s">
        <v>19</v>
      </c>
      <c r="H14" s="21">
        <v>72.260000000000005</v>
      </c>
    </row>
    <row r="15" spans="1:8" x14ac:dyDescent="0.2">
      <c r="A15" s="23">
        <f t="shared" si="0"/>
        <v>10</v>
      </c>
      <c r="B15" s="23">
        <v>7</v>
      </c>
      <c r="C15" s="24"/>
      <c r="D15" s="22">
        <v>18</v>
      </c>
      <c r="E15" s="22">
        <v>2</v>
      </c>
      <c r="F15" s="22" t="s">
        <v>39</v>
      </c>
      <c r="G15" s="22" t="s">
        <v>19</v>
      </c>
      <c r="H15" s="21">
        <v>72.489999999999995</v>
      </c>
    </row>
    <row r="16" spans="1:8" x14ac:dyDescent="0.2">
      <c r="A16" s="23">
        <f t="shared" si="0"/>
        <v>11</v>
      </c>
      <c r="B16" s="23">
        <v>8</v>
      </c>
      <c r="C16" s="24"/>
      <c r="D16" s="22">
        <v>8</v>
      </c>
      <c r="E16" s="22">
        <v>2</v>
      </c>
      <c r="F16" s="22" t="s">
        <v>30</v>
      </c>
      <c r="G16" s="22" t="s">
        <v>26</v>
      </c>
      <c r="H16" s="21">
        <v>72.540000000000006</v>
      </c>
    </row>
    <row r="17" spans="1:8" x14ac:dyDescent="0.2">
      <c r="A17" s="23">
        <f t="shared" si="0"/>
        <v>12</v>
      </c>
      <c r="B17" s="23"/>
      <c r="C17" s="24">
        <v>4</v>
      </c>
      <c r="D17" s="22">
        <v>13</v>
      </c>
      <c r="E17" s="22">
        <v>1</v>
      </c>
      <c r="F17" s="22" t="s">
        <v>37</v>
      </c>
      <c r="G17" s="22" t="s">
        <v>19</v>
      </c>
      <c r="H17" s="21">
        <v>74.959999999999994</v>
      </c>
    </row>
    <row r="18" spans="1:8" x14ac:dyDescent="0.2">
      <c r="A18" s="23">
        <f t="shared" si="0"/>
        <v>13</v>
      </c>
      <c r="B18" s="23">
        <v>9</v>
      </c>
      <c r="C18" s="24"/>
      <c r="D18" s="22">
        <v>3</v>
      </c>
      <c r="E18" s="22">
        <v>1</v>
      </c>
      <c r="F18" s="22" t="s">
        <v>36</v>
      </c>
      <c r="G18" s="22" t="s">
        <v>26</v>
      </c>
      <c r="H18" s="21">
        <v>75.22</v>
      </c>
    </row>
    <row r="19" spans="1:8" x14ac:dyDescent="0.2">
      <c r="A19" s="23">
        <f t="shared" si="0"/>
        <v>14</v>
      </c>
      <c r="B19" s="23">
        <v>10</v>
      </c>
      <c r="C19" s="24"/>
      <c r="D19" s="22">
        <v>5</v>
      </c>
      <c r="E19" s="22">
        <v>1</v>
      </c>
      <c r="F19" s="22" t="s">
        <v>23</v>
      </c>
      <c r="G19" s="22" t="s">
        <v>26</v>
      </c>
      <c r="H19" s="21">
        <v>75.569999999999993</v>
      </c>
    </row>
    <row r="20" spans="1:8" x14ac:dyDescent="0.2">
      <c r="A20" s="23">
        <f t="shared" si="0"/>
        <v>15</v>
      </c>
      <c r="B20" s="23"/>
      <c r="C20" s="24">
        <v>5</v>
      </c>
      <c r="D20" s="22">
        <v>6</v>
      </c>
      <c r="E20" s="22">
        <v>2</v>
      </c>
      <c r="F20" s="22" t="s">
        <v>38</v>
      </c>
      <c r="G20" s="22" t="s">
        <v>26</v>
      </c>
      <c r="H20" s="21">
        <v>75.66</v>
      </c>
    </row>
    <row r="21" spans="1:8" x14ac:dyDescent="0.2">
      <c r="A21" s="23">
        <f t="shared" si="0"/>
        <v>16</v>
      </c>
      <c r="B21" s="23"/>
      <c r="C21" s="23">
        <v>6</v>
      </c>
      <c r="D21" s="22">
        <v>9</v>
      </c>
      <c r="E21" s="22">
        <v>1</v>
      </c>
      <c r="F21" s="22" t="s">
        <v>35</v>
      </c>
      <c r="G21" s="22" t="s">
        <v>26</v>
      </c>
      <c r="H21" s="21">
        <v>79.239999999999995</v>
      </c>
    </row>
    <row r="22" spans="1:8" x14ac:dyDescent="0.2">
      <c r="A22" s="23">
        <f t="shared" si="0"/>
        <v>20</v>
      </c>
      <c r="B22" s="23"/>
      <c r="C22" s="24">
        <v>8</v>
      </c>
      <c r="D22" s="22">
        <v>4</v>
      </c>
      <c r="E22" s="22">
        <v>2</v>
      </c>
      <c r="F22" s="24" t="s">
        <v>37</v>
      </c>
      <c r="G22" s="22" t="s">
        <v>26</v>
      </c>
      <c r="H22" s="21">
        <v>99.99</v>
      </c>
    </row>
    <row r="23" spans="1:8" x14ac:dyDescent="0.2">
      <c r="A23" s="23">
        <f t="shared" si="0"/>
        <v>20</v>
      </c>
      <c r="B23" s="23">
        <v>12</v>
      </c>
      <c r="C23" s="24"/>
      <c r="D23" s="22">
        <v>14</v>
      </c>
      <c r="E23" s="22">
        <v>2</v>
      </c>
      <c r="F23" s="22" t="s">
        <v>36</v>
      </c>
      <c r="G23" s="22" t="s">
        <v>19</v>
      </c>
      <c r="H23" s="21">
        <v>99.99</v>
      </c>
    </row>
    <row r="24" spans="1:8" x14ac:dyDescent="0.2">
      <c r="A24" s="23">
        <f t="shared" si="0"/>
        <v>20</v>
      </c>
      <c r="B24" s="23">
        <v>12</v>
      </c>
      <c r="C24" s="24"/>
      <c r="D24" s="22">
        <v>16</v>
      </c>
      <c r="E24" s="22">
        <v>2</v>
      </c>
      <c r="F24" s="22" t="s">
        <v>23</v>
      </c>
      <c r="G24" s="22" t="s">
        <v>19</v>
      </c>
      <c r="H24" s="21">
        <v>99.99</v>
      </c>
    </row>
    <row r="25" spans="1:8" x14ac:dyDescent="0.2">
      <c r="A25" s="23">
        <f t="shared" si="0"/>
        <v>20</v>
      </c>
      <c r="B25" s="23"/>
      <c r="C25" s="23">
        <v>8</v>
      </c>
      <c r="D25" s="22">
        <v>20</v>
      </c>
      <c r="E25" s="22">
        <v>2</v>
      </c>
      <c r="F25" s="22" t="s">
        <v>35</v>
      </c>
      <c r="G25" s="22" t="s">
        <v>19</v>
      </c>
      <c r="H25" s="21">
        <v>99.99</v>
      </c>
    </row>
    <row r="27" spans="1:8" x14ac:dyDescent="0.2">
      <c r="F27" s="25" t="s">
        <v>16</v>
      </c>
    </row>
    <row r="28" spans="1:8" x14ac:dyDescent="0.2">
      <c r="A28" s="13" t="s">
        <v>34</v>
      </c>
      <c r="B28" s="13" t="s">
        <v>6</v>
      </c>
      <c r="C28" s="13" t="s">
        <v>7</v>
      </c>
      <c r="D28" s="13" t="s">
        <v>8</v>
      </c>
      <c r="E28" s="13" t="s">
        <v>33</v>
      </c>
      <c r="F28" s="13" t="s">
        <v>10</v>
      </c>
      <c r="G28" s="13" t="s">
        <v>32</v>
      </c>
      <c r="H28" s="13" t="s">
        <v>31</v>
      </c>
    </row>
    <row r="29" spans="1:8" x14ac:dyDescent="0.2">
      <c r="A29" s="23">
        <v>1</v>
      </c>
      <c r="B29" s="23">
        <v>1</v>
      </c>
      <c r="C29" s="24"/>
      <c r="D29" s="22">
        <v>13</v>
      </c>
      <c r="E29" s="22">
        <v>1</v>
      </c>
      <c r="F29" s="22" t="s">
        <v>30</v>
      </c>
      <c r="G29" s="22" t="s">
        <v>19</v>
      </c>
      <c r="H29" s="21">
        <v>59.36</v>
      </c>
    </row>
    <row r="30" spans="1:8" x14ac:dyDescent="0.2">
      <c r="A30" s="23">
        <v>2</v>
      </c>
      <c r="B30" s="23"/>
      <c r="C30" s="24">
        <v>1</v>
      </c>
      <c r="D30" s="22">
        <v>2</v>
      </c>
      <c r="E30" s="22">
        <v>2</v>
      </c>
      <c r="F30" s="22" t="s">
        <v>25</v>
      </c>
      <c r="G30" s="22" t="s">
        <v>26</v>
      </c>
      <c r="H30" s="21">
        <v>60.89</v>
      </c>
    </row>
    <row r="31" spans="1:8" x14ac:dyDescent="0.2">
      <c r="A31" s="23">
        <v>3</v>
      </c>
      <c r="B31" s="23">
        <v>2</v>
      </c>
      <c r="C31" s="24"/>
      <c r="D31" s="22">
        <v>1</v>
      </c>
      <c r="E31" s="22">
        <v>1</v>
      </c>
      <c r="F31" s="22" t="s">
        <v>24</v>
      </c>
      <c r="G31" s="22" t="s">
        <v>26</v>
      </c>
      <c r="H31" s="21">
        <v>61.58</v>
      </c>
    </row>
    <row r="32" spans="1:8" x14ac:dyDescent="0.2">
      <c r="A32" s="23">
        <v>4</v>
      </c>
      <c r="B32" s="23">
        <v>3</v>
      </c>
      <c r="C32" s="24"/>
      <c r="D32" s="22">
        <v>14</v>
      </c>
      <c r="E32" s="22">
        <v>2</v>
      </c>
      <c r="F32" s="22" t="s">
        <v>29</v>
      </c>
      <c r="G32" s="22" t="s">
        <v>19</v>
      </c>
      <c r="H32" s="21">
        <v>63.12</v>
      </c>
    </row>
    <row r="33" spans="1:8" x14ac:dyDescent="0.2">
      <c r="A33" s="23">
        <v>5</v>
      </c>
      <c r="B33" s="23">
        <v>4</v>
      </c>
      <c r="C33" s="24"/>
      <c r="D33" s="22">
        <v>10</v>
      </c>
      <c r="E33" s="22">
        <v>2</v>
      </c>
      <c r="F33" s="22" t="s">
        <v>21</v>
      </c>
      <c r="G33" s="22" t="s">
        <v>26</v>
      </c>
      <c r="H33" s="21">
        <v>63.8</v>
      </c>
    </row>
    <row r="34" spans="1:8" x14ac:dyDescent="0.2">
      <c r="A34" s="23">
        <v>6</v>
      </c>
      <c r="B34" s="23">
        <v>5</v>
      </c>
      <c r="C34" s="24"/>
      <c r="D34" s="22">
        <v>4</v>
      </c>
      <c r="E34" s="22">
        <v>2</v>
      </c>
      <c r="F34" s="22" t="s">
        <v>30</v>
      </c>
      <c r="G34" s="22" t="s">
        <v>26</v>
      </c>
      <c r="H34" s="21">
        <v>65.17</v>
      </c>
    </row>
    <row r="35" spans="1:8" x14ac:dyDescent="0.2">
      <c r="A35" s="23">
        <v>7</v>
      </c>
      <c r="B35" s="23"/>
      <c r="C35" s="24">
        <v>2</v>
      </c>
      <c r="D35" s="22">
        <v>7</v>
      </c>
      <c r="E35" s="22">
        <v>1</v>
      </c>
      <c r="F35" s="22" t="s">
        <v>28</v>
      </c>
      <c r="G35" s="22" t="s">
        <v>26</v>
      </c>
      <c r="H35" s="21">
        <v>67.680000000000007</v>
      </c>
    </row>
    <row r="36" spans="1:8" x14ac:dyDescent="0.2">
      <c r="A36" s="23">
        <v>8</v>
      </c>
      <c r="B36" s="23">
        <v>6</v>
      </c>
      <c r="C36" s="24"/>
      <c r="D36" s="22">
        <v>3</v>
      </c>
      <c r="E36" s="22">
        <v>1</v>
      </c>
      <c r="F36" s="22" t="s">
        <v>29</v>
      </c>
      <c r="G36" s="22" t="s">
        <v>26</v>
      </c>
      <c r="H36" s="21">
        <v>67.92</v>
      </c>
    </row>
    <row r="37" spans="1:8" x14ac:dyDescent="0.2">
      <c r="A37" s="23">
        <v>9</v>
      </c>
      <c r="B37" s="23">
        <v>7</v>
      </c>
      <c r="C37" s="23"/>
      <c r="D37" s="22">
        <v>8</v>
      </c>
      <c r="E37" s="22">
        <v>2</v>
      </c>
      <c r="F37" s="22" t="s">
        <v>22</v>
      </c>
      <c r="G37" s="22" t="s">
        <v>26</v>
      </c>
      <c r="H37" s="21">
        <v>70.27</v>
      </c>
    </row>
    <row r="38" spans="1:8" x14ac:dyDescent="0.2">
      <c r="A38" s="23">
        <v>10</v>
      </c>
      <c r="B38" s="23"/>
      <c r="C38" s="24">
        <v>3</v>
      </c>
      <c r="D38" s="22">
        <v>18</v>
      </c>
      <c r="E38" s="22">
        <v>2</v>
      </c>
      <c r="F38" s="22" t="s">
        <v>28</v>
      </c>
      <c r="G38" s="22" t="s">
        <v>19</v>
      </c>
      <c r="H38" s="21">
        <v>73.239999999999995</v>
      </c>
    </row>
    <row r="39" spans="1:8" x14ac:dyDescent="0.2">
      <c r="A39" s="23">
        <v>11</v>
      </c>
      <c r="B39" s="23">
        <v>8</v>
      </c>
      <c r="C39" s="23"/>
      <c r="D39" s="22">
        <v>6</v>
      </c>
      <c r="E39" s="22">
        <v>2</v>
      </c>
      <c r="F39" s="22" t="s">
        <v>23</v>
      </c>
      <c r="G39" s="22" t="s">
        <v>26</v>
      </c>
      <c r="H39" s="21">
        <v>73.34</v>
      </c>
    </row>
    <row r="40" spans="1:8" x14ac:dyDescent="0.2">
      <c r="A40" s="23">
        <v>12</v>
      </c>
      <c r="B40" s="23"/>
      <c r="C40" s="23">
        <v>4</v>
      </c>
      <c r="D40" s="22">
        <v>16</v>
      </c>
      <c r="E40" s="22">
        <v>2</v>
      </c>
      <c r="F40" s="22" t="s">
        <v>27</v>
      </c>
      <c r="G40" s="22" t="s">
        <v>19</v>
      </c>
      <c r="H40" s="21">
        <v>74.239999999999995</v>
      </c>
    </row>
    <row r="41" spans="1:8" x14ac:dyDescent="0.2">
      <c r="A41" s="23">
        <v>20</v>
      </c>
      <c r="B41" s="23"/>
      <c r="C41" s="24">
        <v>8</v>
      </c>
      <c r="D41" s="22">
        <v>5</v>
      </c>
      <c r="E41" s="22">
        <v>1</v>
      </c>
      <c r="F41" s="22" t="s">
        <v>27</v>
      </c>
      <c r="G41" s="22" t="s">
        <v>26</v>
      </c>
      <c r="H41" s="21">
        <v>99.99</v>
      </c>
    </row>
    <row r="42" spans="1:8" x14ac:dyDescent="0.2">
      <c r="A42" s="23">
        <v>20</v>
      </c>
      <c r="B42" s="23"/>
      <c r="C42" s="24">
        <v>8</v>
      </c>
      <c r="D42" s="22">
        <v>9</v>
      </c>
      <c r="E42" s="22">
        <v>1</v>
      </c>
      <c r="F42" s="22" t="s">
        <v>20</v>
      </c>
      <c r="G42" s="22" t="s">
        <v>26</v>
      </c>
      <c r="H42" s="21">
        <v>99.99</v>
      </c>
    </row>
    <row r="43" spans="1:8" x14ac:dyDescent="0.2">
      <c r="A43" s="23">
        <v>20</v>
      </c>
      <c r="B43" s="23"/>
      <c r="C43" s="24">
        <v>8</v>
      </c>
      <c r="D43" s="22">
        <v>11</v>
      </c>
      <c r="E43" s="22">
        <v>1</v>
      </c>
      <c r="F43" s="22" t="s">
        <v>25</v>
      </c>
      <c r="G43" s="22" t="s">
        <v>19</v>
      </c>
      <c r="H43" s="21">
        <v>99.99</v>
      </c>
    </row>
    <row r="44" spans="1:8" x14ac:dyDescent="0.2">
      <c r="A44" s="23">
        <v>20</v>
      </c>
      <c r="B44" s="23">
        <v>12</v>
      </c>
      <c r="C44" s="24"/>
      <c r="D44" s="22">
        <v>12</v>
      </c>
      <c r="E44" s="22">
        <v>2</v>
      </c>
      <c r="F44" s="22" t="s">
        <v>24</v>
      </c>
      <c r="G44" s="22" t="s">
        <v>19</v>
      </c>
      <c r="H44" s="21">
        <v>99.99</v>
      </c>
    </row>
    <row r="45" spans="1:8" x14ac:dyDescent="0.2">
      <c r="A45" s="23">
        <v>20</v>
      </c>
      <c r="B45" s="23">
        <v>12</v>
      </c>
      <c r="C45" s="24"/>
      <c r="D45" s="22">
        <v>15</v>
      </c>
      <c r="E45" s="22">
        <v>1</v>
      </c>
      <c r="F45" s="22" t="s">
        <v>23</v>
      </c>
      <c r="G45" s="22" t="s">
        <v>19</v>
      </c>
      <c r="H45" s="21">
        <v>99.99</v>
      </c>
    </row>
    <row r="46" spans="1:8" x14ac:dyDescent="0.2">
      <c r="A46" s="23">
        <v>20</v>
      </c>
      <c r="B46" s="23">
        <v>12</v>
      </c>
      <c r="C46" s="24"/>
      <c r="D46" s="22">
        <v>17</v>
      </c>
      <c r="E46" s="22">
        <v>1</v>
      </c>
      <c r="F46" s="24" t="s">
        <v>22</v>
      </c>
      <c r="G46" s="22" t="s">
        <v>19</v>
      </c>
      <c r="H46" s="21">
        <v>99.99</v>
      </c>
    </row>
    <row r="47" spans="1:8" x14ac:dyDescent="0.2">
      <c r="A47" s="23">
        <v>20</v>
      </c>
      <c r="B47" s="23">
        <v>12</v>
      </c>
      <c r="C47" s="24"/>
      <c r="D47" s="22">
        <v>19</v>
      </c>
      <c r="E47" s="22">
        <v>1</v>
      </c>
      <c r="F47" s="22" t="s">
        <v>21</v>
      </c>
      <c r="G47" s="22" t="s">
        <v>19</v>
      </c>
      <c r="H47" s="21">
        <v>99.99</v>
      </c>
    </row>
    <row r="48" spans="1:8" x14ac:dyDescent="0.2">
      <c r="A48" s="23">
        <v>20</v>
      </c>
      <c r="B48" s="23"/>
      <c r="C48" s="23">
        <v>8</v>
      </c>
      <c r="D48" s="22">
        <v>20</v>
      </c>
      <c r="E48" s="22">
        <v>2</v>
      </c>
      <c r="F48" s="22" t="s">
        <v>20</v>
      </c>
      <c r="G48" s="22" t="s">
        <v>19</v>
      </c>
      <c r="H48" s="21">
        <v>99.99</v>
      </c>
    </row>
  </sheetData>
  <autoFilter ref="A28:H48"/>
  <pageMargins left="0.78740157499999996" right="0.38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19"/>
  <sheetViews>
    <sheetView zoomScale="130" zoomScaleNormal="130" workbookViewId="0">
      <selection activeCell="O12" sqref="O12"/>
    </sheetView>
  </sheetViews>
  <sheetFormatPr defaultRowHeight="12.75" x14ac:dyDescent="0.2"/>
  <cols>
    <col min="1" max="2" width="4.5703125" bestFit="1" customWidth="1"/>
    <col min="3" max="3" width="17.7109375" bestFit="1" customWidth="1"/>
    <col min="12" max="13" width="5.5703125" hidden="1" customWidth="1"/>
    <col min="14" max="14" width="9.140625" hidden="1" customWidth="1"/>
  </cols>
  <sheetData>
    <row r="1" spans="1:14" ht="15.75" x14ac:dyDescent="0.25">
      <c r="F1" s="2" t="s">
        <v>0</v>
      </c>
    </row>
    <row r="2" spans="1:14" x14ac:dyDescent="0.2">
      <c r="F2" s="3" t="s">
        <v>1</v>
      </c>
    </row>
    <row r="3" spans="1:14" x14ac:dyDescent="0.2">
      <c r="F3" s="1" t="s">
        <v>72</v>
      </c>
    </row>
    <row r="4" spans="1:14" ht="13.5" thickBot="1" x14ac:dyDescent="0.25">
      <c r="F4" t="s">
        <v>3</v>
      </c>
    </row>
    <row r="5" spans="1:14" ht="13.5" thickBot="1" x14ac:dyDescent="0.25">
      <c r="C5" s="74" t="s">
        <v>63</v>
      </c>
      <c r="D5" s="144"/>
      <c r="E5" s="142" t="s">
        <v>11</v>
      </c>
      <c r="F5" s="69"/>
      <c r="G5" s="143"/>
      <c r="H5" s="142" t="s">
        <v>12</v>
      </c>
      <c r="I5" s="141"/>
    </row>
    <row r="6" spans="1:14" ht="13.5" thickBot="1" x14ac:dyDescent="0.25">
      <c r="A6" s="139" t="s">
        <v>71</v>
      </c>
      <c r="B6" s="137" t="s">
        <v>8</v>
      </c>
      <c r="C6" s="140" t="s">
        <v>59</v>
      </c>
      <c r="D6" s="139" t="s">
        <v>70</v>
      </c>
      <c r="E6" s="137" t="s">
        <v>69</v>
      </c>
      <c r="F6" s="136" t="s">
        <v>13</v>
      </c>
      <c r="G6" s="138" t="s">
        <v>70</v>
      </c>
      <c r="H6" s="137" t="s">
        <v>69</v>
      </c>
      <c r="I6" s="136" t="s">
        <v>13</v>
      </c>
      <c r="J6" s="135" t="s">
        <v>5</v>
      </c>
      <c r="L6" s="134" t="s">
        <v>68</v>
      </c>
      <c r="M6" s="134" t="s">
        <v>67</v>
      </c>
      <c r="N6" s="134" t="s">
        <v>56</v>
      </c>
    </row>
    <row r="7" spans="1:14" x14ac:dyDescent="0.2">
      <c r="A7" s="92">
        <f>IF(J7=99.99,6,RANK(N7,$N$7:$N$12,1))</f>
        <v>1</v>
      </c>
      <c r="B7" s="48">
        <v>1</v>
      </c>
      <c r="C7" s="61" t="s">
        <v>55</v>
      </c>
      <c r="D7" s="45">
        <v>99.99</v>
      </c>
      <c r="E7" s="129"/>
      <c r="F7" s="128">
        <f>IF(MIN(D7:E7)=0,99.99,MAX(D7:E7))</f>
        <v>99.99</v>
      </c>
      <c r="G7" s="45">
        <v>21.69</v>
      </c>
      <c r="H7" s="129">
        <v>21.76</v>
      </c>
      <c r="I7" s="128">
        <f>IF(MIN(G7:H7)=0,99.99,MAX(G7:H7))</f>
        <v>21.76</v>
      </c>
      <c r="J7" s="127">
        <f>MIN(F7,I7)</f>
        <v>21.76</v>
      </c>
      <c r="L7" s="9">
        <f>MIN(F7,I7)</f>
        <v>21.76</v>
      </c>
      <c r="M7" s="9">
        <f>MAX(F7,I7)</f>
        <v>99.99</v>
      </c>
      <c r="N7">
        <f>L7+M7*0.0001</f>
        <v>21.769999000000002</v>
      </c>
    </row>
    <row r="8" spans="1:14" x14ac:dyDescent="0.2">
      <c r="A8" s="88">
        <f>IF(J8=99.99,6,RANK(N8,$N$7:$N$12,1))</f>
        <v>2</v>
      </c>
      <c r="B8" s="7">
        <v>5</v>
      </c>
      <c r="C8" s="59" t="s">
        <v>54</v>
      </c>
      <c r="D8" s="39">
        <v>22.94</v>
      </c>
      <c r="E8" s="8">
        <v>22.47</v>
      </c>
      <c r="F8" s="126">
        <f>IF(MIN(D8:E8)=0,99.99,MAX(D8:E8))</f>
        <v>22.94</v>
      </c>
      <c r="G8" s="39">
        <v>22.14</v>
      </c>
      <c r="H8" s="8">
        <v>21.65</v>
      </c>
      <c r="I8" s="126">
        <f>IF(MIN(G8:H8)=0,99.99,MAX(G8:H8))</f>
        <v>22.14</v>
      </c>
      <c r="J8" s="125">
        <f>MIN(F8,I8)</f>
        <v>22.14</v>
      </c>
      <c r="L8" s="9">
        <f>MIN(F8,I8)</f>
        <v>22.14</v>
      </c>
      <c r="M8" s="9">
        <f>MAX(F8,I8)</f>
        <v>22.94</v>
      </c>
      <c r="N8">
        <f>L8+M8*0.0001</f>
        <v>22.142294</v>
      </c>
    </row>
    <row r="9" spans="1:14" x14ac:dyDescent="0.2">
      <c r="A9" s="88">
        <f>IF(J9=99.99,6,RANK(N9,$N$7:$N$12,1))</f>
        <v>3</v>
      </c>
      <c r="B9" s="7">
        <v>3</v>
      </c>
      <c r="C9" s="59" t="s">
        <v>53</v>
      </c>
      <c r="D9" s="39">
        <v>27.33</v>
      </c>
      <c r="E9" s="8">
        <v>26.41</v>
      </c>
      <c r="F9" s="126">
        <f>IF(MIN(D9:E9)=0,99.99,MAX(D9:E9))</f>
        <v>27.33</v>
      </c>
      <c r="G9" s="39">
        <v>25.52</v>
      </c>
      <c r="H9" s="8">
        <v>25.28</v>
      </c>
      <c r="I9" s="126">
        <f>IF(MIN(G9:H9)=0,99.99,MAX(G9:H9))</f>
        <v>25.52</v>
      </c>
      <c r="J9" s="125">
        <f>MIN(F9,I9)</f>
        <v>25.52</v>
      </c>
      <c r="L9" s="9">
        <f>MIN(F9,I9)</f>
        <v>25.52</v>
      </c>
      <c r="M9" s="9">
        <f>MAX(F9,I9)</f>
        <v>27.33</v>
      </c>
      <c r="N9">
        <f>L9+M9*0.0001</f>
        <v>25.522732999999999</v>
      </c>
    </row>
    <row r="10" spans="1:14" x14ac:dyDescent="0.2">
      <c r="A10" s="88">
        <f>IF(J10=99.99,6,RANK(N10,$N$7:$N$12,1))</f>
        <v>4</v>
      </c>
      <c r="B10" s="7">
        <v>9</v>
      </c>
      <c r="C10" s="59" t="s">
        <v>51</v>
      </c>
      <c r="D10" s="39">
        <v>51.84</v>
      </c>
      <c r="E10" s="8">
        <v>54</v>
      </c>
      <c r="F10" s="126">
        <f>IF(MIN(D10:E10)=0,99.99,MAX(D10:E10))</f>
        <v>54</v>
      </c>
      <c r="G10" s="39">
        <v>25.77</v>
      </c>
      <c r="H10" s="8">
        <v>24.31</v>
      </c>
      <c r="I10" s="126">
        <f>IF(MIN(G10:H10)=0,99.99,MAX(G10:H10))</f>
        <v>25.77</v>
      </c>
      <c r="J10" s="125">
        <f>MIN(F10,I10)</f>
        <v>25.77</v>
      </c>
      <c r="L10" s="9">
        <f>MIN(F10,I10)</f>
        <v>25.77</v>
      </c>
      <c r="M10" s="9">
        <f>MAX(F10,I10)</f>
        <v>54</v>
      </c>
      <c r="N10">
        <f>L10+M10*0.0001</f>
        <v>25.775400000000001</v>
      </c>
    </row>
    <row r="11" spans="1:14" x14ac:dyDescent="0.2">
      <c r="A11" s="88">
        <f>IF(J11=99.99,6,RANK(N11,$N$7:$N$12,1))</f>
        <v>5</v>
      </c>
      <c r="B11" s="7">
        <v>11</v>
      </c>
      <c r="C11" s="60" t="s">
        <v>50</v>
      </c>
      <c r="D11" s="39">
        <v>27.78</v>
      </c>
      <c r="E11" s="8">
        <v>28.37</v>
      </c>
      <c r="F11" s="126">
        <f>IF(MIN(D11:E11)=0,99.99,MAX(D11:E11))</f>
        <v>28.37</v>
      </c>
      <c r="G11" s="39"/>
      <c r="H11" s="8"/>
      <c r="I11" s="126">
        <f>IF(MIN(G11:H11)=0,99.99,MAX(G11:H11))</f>
        <v>99.99</v>
      </c>
      <c r="J11" s="125">
        <f>MIN(F11,I11)</f>
        <v>28.37</v>
      </c>
      <c r="L11" s="9">
        <f>MIN(F11,I11)</f>
        <v>28.37</v>
      </c>
      <c r="M11" s="9">
        <f>MAX(F11,I11)</f>
        <v>99.99</v>
      </c>
      <c r="N11">
        <f>L11+M11*0.0001</f>
        <v>28.379999000000002</v>
      </c>
    </row>
    <row r="12" spans="1:14" ht="13.5" thickBot="1" x14ac:dyDescent="0.25">
      <c r="A12" s="84">
        <f>IF(J12=99.99,6,RANK(N12,$N$7:$N$12,1))</f>
        <v>6</v>
      </c>
      <c r="B12" s="35">
        <v>7</v>
      </c>
      <c r="C12" s="133" t="s">
        <v>52</v>
      </c>
      <c r="D12" s="32">
        <v>25.73</v>
      </c>
      <c r="E12" s="124">
        <v>29.4</v>
      </c>
      <c r="F12" s="123">
        <f>IF(MIN(D12:E12)=0,99.99,MAX(D12:E12))</f>
        <v>29.4</v>
      </c>
      <c r="G12" s="32"/>
      <c r="H12" s="124"/>
      <c r="I12" s="123">
        <f>IF(MIN(G12:H12)=0,99.99,MAX(G12:H12))</f>
        <v>99.99</v>
      </c>
      <c r="J12" s="122">
        <f>MIN(F12,I12)</f>
        <v>29.4</v>
      </c>
      <c r="L12" s="9">
        <f>MIN(F12,I12)</f>
        <v>29.4</v>
      </c>
      <c r="M12" s="9">
        <f>MAX(F12,I12)</f>
        <v>99.99</v>
      </c>
      <c r="N12">
        <f>L12+M12*0.0001</f>
        <v>29.409998999999999</v>
      </c>
    </row>
    <row r="13" spans="1:14" x14ac:dyDescent="0.2">
      <c r="A13" s="51"/>
      <c r="B13" s="51"/>
      <c r="C13" s="57"/>
      <c r="D13" s="94"/>
      <c r="E13" s="94"/>
      <c r="F13" s="94"/>
      <c r="G13" s="94"/>
      <c r="H13" s="94"/>
      <c r="I13" s="94"/>
      <c r="J13" s="132"/>
      <c r="L13" s="9"/>
      <c r="M13" s="9"/>
    </row>
    <row r="14" spans="1:14" s="50" customFormat="1" ht="13.5" thickBot="1" x14ac:dyDescent="0.25">
      <c r="A14" s="51"/>
      <c r="B14" s="51"/>
      <c r="C14" s="55" t="s">
        <v>49</v>
      </c>
      <c r="D14" s="94"/>
      <c r="E14" s="94"/>
      <c r="F14" s="94"/>
      <c r="G14" s="94"/>
      <c r="H14" s="94"/>
      <c r="I14" s="94"/>
      <c r="J14" s="131"/>
      <c r="L14" s="130"/>
      <c r="M14" s="130"/>
    </row>
    <row r="15" spans="1:14" x14ac:dyDescent="0.2">
      <c r="A15" s="92">
        <f>IF(J15=99.99,5,RANK(N15,$N$15:$N$19,1))</f>
        <v>1</v>
      </c>
      <c r="B15" s="48">
        <v>6</v>
      </c>
      <c r="C15" s="47" t="s">
        <v>48</v>
      </c>
      <c r="D15" s="45">
        <v>22.01</v>
      </c>
      <c r="E15" s="129">
        <v>22.32</v>
      </c>
      <c r="F15" s="128">
        <f>IF(MIN(D15:E15)=0,99.99,MAX(D15:E15))</f>
        <v>22.32</v>
      </c>
      <c r="G15" s="45">
        <v>22.76</v>
      </c>
      <c r="H15" s="129">
        <v>24.02</v>
      </c>
      <c r="I15" s="128">
        <f>IF(MIN(G15:H15)=0,99.99,MAX(G15:H15))</f>
        <v>24.02</v>
      </c>
      <c r="J15" s="127">
        <f>MIN(F15,I15)</f>
        <v>22.32</v>
      </c>
      <c r="L15" s="9">
        <f>MIN(F15,I15)</f>
        <v>22.32</v>
      </c>
      <c r="M15" s="9">
        <f>MAX(F15,I15)</f>
        <v>24.02</v>
      </c>
      <c r="N15">
        <f>L15+M15*0.0001</f>
        <v>22.322402</v>
      </c>
    </row>
    <row r="16" spans="1:14" x14ac:dyDescent="0.2">
      <c r="A16" s="88">
        <f>IF(J16=99.99,5,RANK(N16,$N$15:$N$19,1))</f>
        <v>2</v>
      </c>
      <c r="B16" s="7">
        <v>4</v>
      </c>
      <c r="C16" s="41" t="s">
        <v>46</v>
      </c>
      <c r="D16" s="39">
        <v>26.19</v>
      </c>
      <c r="E16" s="8">
        <v>25.18</v>
      </c>
      <c r="F16" s="126">
        <f>IF(MIN(D16:E16)=0,99.99,MAX(D16:E16))</f>
        <v>26.19</v>
      </c>
      <c r="G16" s="39">
        <v>23.21</v>
      </c>
      <c r="H16" s="8">
        <v>23.72</v>
      </c>
      <c r="I16" s="126">
        <f>IF(MIN(G16:H16)=0,99.99,MAX(G16:H16))</f>
        <v>23.72</v>
      </c>
      <c r="J16" s="125">
        <f>MIN(F16,I16)</f>
        <v>23.72</v>
      </c>
      <c r="L16" s="9">
        <f>MIN(F16,I16)</f>
        <v>23.72</v>
      </c>
      <c r="M16" s="9">
        <f>MAX(F16,I16)</f>
        <v>26.19</v>
      </c>
      <c r="N16">
        <f>L16+M16*0.0001</f>
        <v>23.722618999999998</v>
      </c>
    </row>
    <row r="17" spans="1:14" x14ac:dyDescent="0.2">
      <c r="A17" s="88">
        <f>IF(J17=99.99,5,RANK(N17,$N$15:$N$19,1))</f>
        <v>3</v>
      </c>
      <c r="B17" s="7">
        <v>2</v>
      </c>
      <c r="C17" s="41" t="s">
        <v>47</v>
      </c>
      <c r="D17" s="39">
        <v>27.64</v>
      </c>
      <c r="E17" s="8">
        <v>26.51</v>
      </c>
      <c r="F17" s="126">
        <f>IF(MIN(D17:E17)=0,99.99,MAX(D17:E17))</f>
        <v>27.64</v>
      </c>
      <c r="G17" s="39"/>
      <c r="H17" s="8"/>
      <c r="I17" s="126">
        <f>IF(MIN(G17:H17)=0,99.99,MAX(G17:H17))</f>
        <v>99.99</v>
      </c>
      <c r="J17" s="125">
        <f>MIN(F17,I17)</f>
        <v>27.64</v>
      </c>
      <c r="L17" s="9">
        <f>MIN(F17,I17)</f>
        <v>27.64</v>
      </c>
      <c r="M17" s="9">
        <f>MAX(F17,I17)</f>
        <v>99.99</v>
      </c>
      <c r="N17">
        <f>L17+M17*0.0001</f>
        <v>27.649999000000001</v>
      </c>
    </row>
    <row r="18" spans="1:14" x14ac:dyDescent="0.2">
      <c r="A18" s="88">
        <f>IF(J18=99.99,5,RANK(N18,$N$15:$N$19,1))</f>
        <v>4</v>
      </c>
      <c r="B18" s="7">
        <v>10</v>
      </c>
      <c r="C18" s="41" t="s">
        <v>44</v>
      </c>
      <c r="D18" s="39">
        <v>46.98</v>
      </c>
      <c r="E18" s="8">
        <v>47.8</v>
      </c>
      <c r="F18" s="126">
        <f>IF(MIN(D18:E18)=0,99.99,MAX(D18:E18))</f>
        <v>47.8</v>
      </c>
      <c r="G18" s="39">
        <v>28.65</v>
      </c>
      <c r="H18" s="8">
        <v>26.61</v>
      </c>
      <c r="I18" s="126">
        <f>IF(MIN(G18:H18)=0,99.99,MAX(G18:H18))</f>
        <v>28.65</v>
      </c>
      <c r="J18" s="125">
        <f>MIN(F18,I18)</f>
        <v>28.65</v>
      </c>
      <c r="L18" s="9">
        <f>MIN(F18,I18)</f>
        <v>28.65</v>
      </c>
      <c r="M18" s="9">
        <f>MAX(F18,I18)</f>
        <v>47.8</v>
      </c>
      <c r="N18">
        <f>L18+M18*0.0001</f>
        <v>28.654779999999999</v>
      </c>
    </row>
    <row r="19" spans="1:14" ht="13.5" thickBot="1" x14ac:dyDescent="0.25">
      <c r="A19" s="84">
        <f>IF(J19=99.99,5,RANK(N19,$N$15:$N$19,1))</f>
        <v>5</v>
      </c>
      <c r="B19" s="35">
        <v>8</v>
      </c>
      <c r="C19" s="34" t="s">
        <v>45</v>
      </c>
      <c r="D19" s="32">
        <v>23.88</v>
      </c>
      <c r="E19" s="124">
        <v>32.53</v>
      </c>
      <c r="F19" s="123">
        <f>IF(MIN(D19:E19)=0,99.99,MAX(D19:E19))</f>
        <v>32.53</v>
      </c>
      <c r="G19" s="32">
        <v>28.87</v>
      </c>
      <c r="H19" s="124">
        <v>24.01</v>
      </c>
      <c r="I19" s="123">
        <f>IF(MIN(G19:H19)=0,99.99,MAX(G19:H19))</f>
        <v>28.87</v>
      </c>
      <c r="J19" s="122">
        <f>MIN(F19,I19)</f>
        <v>28.87</v>
      </c>
      <c r="L19" s="9">
        <f>MIN(F19,I19)</f>
        <v>28.87</v>
      </c>
      <c r="M19" s="9">
        <f>MAX(F19,I19)</f>
        <v>32.53</v>
      </c>
      <c r="N19">
        <f>L19+M19*0.0001</f>
        <v>28.873253000000002</v>
      </c>
    </row>
  </sheetData>
  <conditionalFormatting sqref="D7:J12">
    <cfRule type="cellIs" dxfId="7" priority="3" stopIfTrue="1" operator="equal">
      <formula>99.99</formula>
    </cfRule>
    <cfRule type="cellIs" dxfId="6" priority="4" stopIfTrue="1" operator="equal">
      <formula>0</formula>
    </cfRule>
  </conditionalFormatting>
  <conditionalFormatting sqref="D15:J19">
    <cfRule type="cellIs" dxfId="5" priority="1" stopIfTrue="1" operator="equal">
      <formula>99.99</formula>
    </cfRule>
    <cfRule type="cellIs" dxfId="4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19"/>
  <sheetViews>
    <sheetView zoomScale="130" zoomScaleNormal="130" workbookViewId="0">
      <selection activeCell="E21" sqref="E21"/>
    </sheetView>
  </sheetViews>
  <sheetFormatPr defaultRowHeight="12.75" x14ac:dyDescent="0.2"/>
  <cols>
    <col min="1" max="2" width="4.5703125" bestFit="1" customWidth="1"/>
    <col min="3" max="3" width="19.85546875" bestFit="1" customWidth="1"/>
    <col min="12" max="13" width="5.5703125" hidden="1" customWidth="1"/>
    <col min="14" max="14" width="9.140625" hidden="1" customWidth="1"/>
  </cols>
  <sheetData>
    <row r="1" spans="1:14" ht="15.75" x14ac:dyDescent="0.25">
      <c r="F1" s="2" t="s">
        <v>17</v>
      </c>
    </row>
    <row r="2" spans="1:14" x14ac:dyDescent="0.2">
      <c r="F2" s="3" t="s">
        <v>1</v>
      </c>
    </row>
    <row r="3" spans="1:14" x14ac:dyDescent="0.2">
      <c r="F3" s="1" t="s">
        <v>72</v>
      </c>
    </row>
    <row r="4" spans="1:14" ht="13.5" thickBot="1" x14ac:dyDescent="0.25">
      <c r="F4" t="s">
        <v>16</v>
      </c>
    </row>
    <row r="5" spans="1:14" ht="13.5" thickBot="1" x14ac:dyDescent="0.25">
      <c r="C5" s="74" t="s">
        <v>63</v>
      </c>
      <c r="D5" s="144"/>
      <c r="E5" s="142" t="s">
        <v>15</v>
      </c>
      <c r="F5" s="69"/>
      <c r="G5" s="143"/>
      <c r="H5" s="142" t="s">
        <v>14</v>
      </c>
      <c r="I5" s="141"/>
    </row>
    <row r="6" spans="1:14" ht="13.5" thickBot="1" x14ac:dyDescent="0.25">
      <c r="A6" s="139" t="s">
        <v>71</v>
      </c>
      <c r="B6" s="137" t="s">
        <v>8</v>
      </c>
      <c r="C6" s="140" t="s">
        <v>65</v>
      </c>
      <c r="D6" s="139" t="s">
        <v>70</v>
      </c>
      <c r="E6" s="137" t="s">
        <v>69</v>
      </c>
      <c r="F6" s="136" t="s">
        <v>13</v>
      </c>
      <c r="G6" s="138" t="s">
        <v>70</v>
      </c>
      <c r="H6" s="137" t="s">
        <v>69</v>
      </c>
      <c r="I6" s="136" t="s">
        <v>13</v>
      </c>
      <c r="J6" s="135" t="s">
        <v>5</v>
      </c>
      <c r="L6" s="134" t="s">
        <v>68</v>
      </c>
      <c r="M6" s="134" t="s">
        <v>67</v>
      </c>
      <c r="N6" s="134" t="s">
        <v>56</v>
      </c>
    </row>
    <row r="7" spans="1:14" x14ac:dyDescent="0.2">
      <c r="A7" s="92">
        <f>IF(J7=99.99,6,RANK(N7,$N$7:$N$12,1))</f>
        <v>1</v>
      </c>
      <c r="B7" s="48">
        <v>4</v>
      </c>
      <c r="C7" s="157" t="s">
        <v>30</v>
      </c>
      <c r="D7" s="45">
        <v>25.94</v>
      </c>
      <c r="E7" s="129">
        <v>26.63</v>
      </c>
      <c r="F7" s="128">
        <f>IF(MIN(D7:E7)=0,99.99,MAX(D7:E7))</f>
        <v>26.63</v>
      </c>
      <c r="G7" s="45">
        <v>27.39</v>
      </c>
      <c r="H7" s="129">
        <v>26.79</v>
      </c>
      <c r="I7" s="128">
        <f>IF(MIN(G7:H7)=0,99.99,MAX(G7:H7))</f>
        <v>27.39</v>
      </c>
      <c r="J7" s="154">
        <f>MIN(F7,I7)</f>
        <v>26.63</v>
      </c>
      <c r="L7" s="9">
        <f>MIN(F7,I7)</f>
        <v>26.63</v>
      </c>
      <c r="M7" s="9">
        <f>MAX(F7,I7)</f>
        <v>27.39</v>
      </c>
      <c r="N7">
        <f>L7+M7*0.0001</f>
        <v>26.632738999999997</v>
      </c>
    </row>
    <row r="8" spans="1:14" x14ac:dyDescent="0.2">
      <c r="A8" s="88">
        <f>IF(J8=99.99,6,RANK(N8,$N$7:$N$12,1))</f>
        <v>2</v>
      </c>
      <c r="B8" s="7">
        <v>1</v>
      </c>
      <c r="C8" s="41" t="s">
        <v>24</v>
      </c>
      <c r="D8" s="39">
        <v>26.35</v>
      </c>
      <c r="E8" s="8">
        <v>27.72</v>
      </c>
      <c r="F8" s="126">
        <f>IF(MIN(D8:E8)=0,99.99,MAX(D8:E8))</f>
        <v>27.72</v>
      </c>
      <c r="G8" s="39">
        <v>29.24</v>
      </c>
      <c r="H8" s="8">
        <v>26</v>
      </c>
      <c r="I8" s="126">
        <f>IF(MIN(G8:H8)=0,99.99,MAX(G8:H8))</f>
        <v>29.24</v>
      </c>
      <c r="J8" s="153">
        <f>MIN(F8,I8)</f>
        <v>27.72</v>
      </c>
      <c r="L8" s="9">
        <f>MIN(F8,I8)</f>
        <v>27.72</v>
      </c>
      <c r="M8" s="9">
        <f>MAX(F8,I8)</f>
        <v>29.24</v>
      </c>
      <c r="N8">
        <f>L8+M8*0.0001</f>
        <v>27.722923999999999</v>
      </c>
    </row>
    <row r="9" spans="1:14" x14ac:dyDescent="0.2">
      <c r="A9" s="88">
        <f>IF(J9=99.99,6,RANK(N9,$N$7:$N$12,1))</f>
        <v>3</v>
      </c>
      <c r="B9" s="7">
        <v>3</v>
      </c>
      <c r="C9" s="41" t="s">
        <v>29</v>
      </c>
      <c r="D9" s="39">
        <v>40.270000000000003</v>
      </c>
      <c r="E9" s="8">
        <v>27.83</v>
      </c>
      <c r="F9" s="126">
        <f>IF(MIN(D9:E9)=0,99.99,MAX(D9:E9))</f>
        <v>40.270000000000003</v>
      </c>
      <c r="G9" s="39">
        <v>29.6</v>
      </c>
      <c r="H9" s="8">
        <v>27.82</v>
      </c>
      <c r="I9" s="126">
        <f>IF(MIN(G9:H9)=0,99.99,MAX(G9:H9))</f>
        <v>29.6</v>
      </c>
      <c r="J9" s="153">
        <f>MIN(F9,I9)</f>
        <v>29.6</v>
      </c>
      <c r="L9" s="9">
        <f>MIN(F9,I9)</f>
        <v>29.6</v>
      </c>
      <c r="M9" s="9">
        <f>MAX(F9,I9)</f>
        <v>40.270000000000003</v>
      </c>
      <c r="N9">
        <f>L9+M9*0.0001</f>
        <v>29.604027000000002</v>
      </c>
    </row>
    <row r="10" spans="1:14" x14ac:dyDescent="0.2">
      <c r="A10" s="88">
        <f>IF(J10=99.99,6,RANK(N10,$N$7:$N$12,1))</f>
        <v>4</v>
      </c>
      <c r="B10" s="7">
        <v>10</v>
      </c>
      <c r="C10" s="41" t="s">
        <v>21</v>
      </c>
      <c r="D10" s="39">
        <v>37.770000000000003</v>
      </c>
      <c r="E10" s="8">
        <v>33.549999999999997</v>
      </c>
      <c r="F10" s="126">
        <f>IF(MIN(D10:E10)=0,99.99,MAX(D10:E10))</f>
        <v>37.770000000000003</v>
      </c>
      <c r="G10" s="39">
        <v>29.79</v>
      </c>
      <c r="H10" s="8">
        <v>28.55</v>
      </c>
      <c r="I10" s="126">
        <f>IF(MIN(G10:H10)=0,99.99,MAX(G10:H10))</f>
        <v>29.79</v>
      </c>
      <c r="J10" s="153">
        <f>MIN(F10,I10)</f>
        <v>29.79</v>
      </c>
      <c r="L10" s="9">
        <f>MIN(F10,I10)</f>
        <v>29.79</v>
      </c>
      <c r="M10" s="9">
        <f>MAX(F10,I10)</f>
        <v>37.770000000000003</v>
      </c>
      <c r="N10">
        <f>L10+M10*0.0001</f>
        <v>29.793776999999999</v>
      </c>
    </row>
    <row r="11" spans="1:14" x14ac:dyDescent="0.2">
      <c r="A11" s="88">
        <f>IF(J11=99.99,6,RANK(N11,$N$7:$N$12,1))</f>
        <v>5</v>
      </c>
      <c r="B11" s="7">
        <v>8</v>
      </c>
      <c r="C11" s="41" t="s">
        <v>22</v>
      </c>
      <c r="D11" s="156">
        <v>29.6</v>
      </c>
      <c r="E11" s="155">
        <v>38.6</v>
      </c>
      <c r="F11" s="126">
        <f>IF(MIN(D11:E11)=0,99.99,MAX(D11:E11))</f>
        <v>38.6</v>
      </c>
      <c r="G11" s="156">
        <v>31.53</v>
      </c>
      <c r="H11" s="155">
        <v>33.31</v>
      </c>
      <c r="I11" s="126">
        <f>IF(MIN(G11:H11)=0,99.99,MAX(G11:H11))</f>
        <v>33.31</v>
      </c>
      <c r="J11" s="153">
        <f>MIN(F11,I11)</f>
        <v>33.31</v>
      </c>
      <c r="L11" s="9">
        <f>MIN(F11,I11)</f>
        <v>33.31</v>
      </c>
      <c r="M11" s="9">
        <f>MAX(F11,I11)</f>
        <v>38.6</v>
      </c>
      <c r="N11">
        <f>L11+M11*0.0001</f>
        <v>33.313860000000005</v>
      </c>
    </row>
    <row r="12" spans="1:14" ht="13.5" thickBot="1" x14ac:dyDescent="0.25">
      <c r="A12" s="84">
        <f>IF(J12=99.99,6,RANK(N12,$N$7:$N$12,1))</f>
        <v>6</v>
      </c>
      <c r="B12" s="35">
        <v>6</v>
      </c>
      <c r="C12" s="34" t="s">
        <v>23</v>
      </c>
      <c r="D12" s="32">
        <v>37.659999999999997</v>
      </c>
      <c r="E12" s="124">
        <v>34.07</v>
      </c>
      <c r="F12" s="123">
        <f>IF(MIN(D12:E12)=0,99.99,MAX(D12:E12))</f>
        <v>37.659999999999997</v>
      </c>
      <c r="G12" s="32">
        <v>41.18</v>
      </c>
      <c r="H12" s="124">
        <v>37.840000000000003</v>
      </c>
      <c r="I12" s="123">
        <f>IF(MIN(G12:H12)=0,99.99,MAX(G12:H12))</f>
        <v>41.18</v>
      </c>
      <c r="J12" s="152">
        <f>MIN(F12,I12)</f>
        <v>37.659999999999997</v>
      </c>
      <c r="L12" s="9">
        <f>MIN(F12,I12)</f>
        <v>37.659999999999997</v>
      </c>
      <c r="M12" s="9">
        <f>MAX(F12,I12)</f>
        <v>41.18</v>
      </c>
      <c r="N12">
        <f>L12+M12*0.0001</f>
        <v>37.664117999999995</v>
      </c>
    </row>
    <row r="13" spans="1:14" x14ac:dyDescent="0.2">
      <c r="A13" s="51"/>
      <c r="B13" s="51"/>
      <c r="C13" s="57"/>
      <c r="D13" s="94"/>
      <c r="E13" s="94"/>
      <c r="F13" s="94"/>
      <c r="G13" s="94"/>
      <c r="H13" s="94"/>
      <c r="I13" s="94"/>
      <c r="J13" s="132"/>
      <c r="L13" s="9"/>
      <c r="M13" s="9"/>
    </row>
    <row r="14" spans="1:14" s="50" customFormat="1" ht="13.5" thickBot="1" x14ac:dyDescent="0.25">
      <c r="A14" s="51"/>
      <c r="B14" s="51"/>
      <c r="C14" s="55" t="s">
        <v>49</v>
      </c>
      <c r="D14" s="94"/>
      <c r="E14" s="94"/>
      <c r="F14" s="94"/>
      <c r="G14" s="94"/>
      <c r="H14" s="94"/>
      <c r="I14" s="94"/>
      <c r="J14" s="131"/>
      <c r="L14" s="130"/>
      <c r="M14" s="130"/>
    </row>
    <row r="15" spans="1:14" x14ac:dyDescent="0.2">
      <c r="A15" s="92">
        <f>IF(J15=99.99,4,RANK(N15,$N$15:$N$19,1))</f>
        <v>1</v>
      </c>
      <c r="B15" s="48">
        <v>5</v>
      </c>
      <c r="C15" s="47" t="s">
        <v>27</v>
      </c>
      <c r="D15" s="45">
        <v>32.729999999999997</v>
      </c>
      <c r="E15" s="129">
        <v>32</v>
      </c>
      <c r="F15" s="128">
        <f>IF(MIN(D15:E15)=0,99.99,MAX(D15:E15))</f>
        <v>32.729999999999997</v>
      </c>
      <c r="G15" s="45">
        <v>27.28</v>
      </c>
      <c r="H15" s="129">
        <v>25.12</v>
      </c>
      <c r="I15" s="128">
        <f>IF(MIN(G15:H15)=0,99.99,MAX(G15:H15))</f>
        <v>27.28</v>
      </c>
      <c r="J15" s="154">
        <f>MIN(F15,I15)</f>
        <v>27.28</v>
      </c>
      <c r="L15" s="9">
        <f>MIN(F15,I15)</f>
        <v>27.28</v>
      </c>
      <c r="M15" s="9">
        <f>MAX(F15,I15)</f>
        <v>32.729999999999997</v>
      </c>
      <c r="N15">
        <f>L15+M15*0.0001</f>
        <v>27.283273000000001</v>
      </c>
    </row>
    <row r="16" spans="1:14" x14ac:dyDescent="0.2">
      <c r="A16" s="88">
        <f>IF(J16=99.99,4,RANK(N16,$N$15:$N$19,1))</f>
        <v>2</v>
      </c>
      <c r="B16" s="7">
        <v>9</v>
      </c>
      <c r="C16" s="41" t="s">
        <v>20</v>
      </c>
      <c r="D16" s="39">
        <v>27.98</v>
      </c>
      <c r="E16" s="8">
        <v>25.32</v>
      </c>
      <c r="F16" s="126">
        <f>IF(MIN(D16:E16)=0,99.99,MAX(D16:E16))</f>
        <v>27.98</v>
      </c>
      <c r="G16" s="39">
        <v>27.66</v>
      </c>
      <c r="H16" s="8">
        <v>26.01</v>
      </c>
      <c r="I16" s="126">
        <f>IF(MIN(G16:H16)=0,99.99,MAX(G16:H16))</f>
        <v>27.66</v>
      </c>
      <c r="J16" s="153">
        <f>MIN(F16,I16)</f>
        <v>27.66</v>
      </c>
      <c r="L16" s="9">
        <f>MIN(F16,I16)</f>
        <v>27.66</v>
      </c>
      <c r="M16" s="9">
        <f>MAX(F16,I16)</f>
        <v>27.98</v>
      </c>
      <c r="N16">
        <f>L16+M16*0.0001</f>
        <v>27.662797999999999</v>
      </c>
    </row>
    <row r="17" spans="1:14" x14ac:dyDescent="0.2">
      <c r="A17" s="88">
        <f>IF(J17=99.99,4,RANK(N17,$N$15:$N$19,1))</f>
        <v>3</v>
      </c>
      <c r="B17" s="7">
        <v>7</v>
      </c>
      <c r="C17" s="41" t="s">
        <v>28</v>
      </c>
      <c r="D17" s="39"/>
      <c r="E17" s="8"/>
      <c r="F17" s="126"/>
      <c r="G17" s="39">
        <v>30.33</v>
      </c>
      <c r="H17" s="8">
        <v>29.41</v>
      </c>
      <c r="I17" s="126">
        <f>IF(MIN(G17:H17)=0,99.99,MAX(G17:H17))</f>
        <v>30.33</v>
      </c>
      <c r="J17" s="153">
        <f>MIN(F17,I17)</f>
        <v>30.33</v>
      </c>
      <c r="L17" s="9">
        <f>MIN(F17,I17)</f>
        <v>30.33</v>
      </c>
      <c r="M17" s="9">
        <f>MAX(F17,I17)</f>
        <v>30.33</v>
      </c>
      <c r="N17">
        <f>L17+M17*0.0001</f>
        <v>30.333032999999997</v>
      </c>
    </row>
    <row r="18" spans="1:14" ht="13.5" thickBot="1" x14ac:dyDescent="0.25">
      <c r="A18" s="84">
        <f>IF(J18=99.99,4,RANK(N18,$N$15:$N$19,1))</f>
        <v>4</v>
      </c>
      <c r="B18" s="35">
        <v>2</v>
      </c>
      <c r="C18" s="34" t="s">
        <v>25</v>
      </c>
      <c r="D18" s="32"/>
      <c r="E18" s="124"/>
      <c r="F18" s="123"/>
      <c r="G18" s="32">
        <v>48.28</v>
      </c>
      <c r="H18" s="124">
        <v>41.53</v>
      </c>
      <c r="I18" s="123">
        <f>IF(MIN(G18:H18)=0,99.99,MAX(G18:H18))</f>
        <v>48.28</v>
      </c>
      <c r="J18" s="152">
        <f>MIN(F18,I18)</f>
        <v>48.28</v>
      </c>
      <c r="L18" s="9">
        <f>MIN(F18,I18)</f>
        <v>48.28</v>
      </c>
      <c r="M18" s="9">
        <f>MAX(F18,I18)</f>
        <v>48.28</v>
      </c>
      <c r="N18">
        <f>L18+M18*0.0001</f>
        <v>48.284828000000005</v>
      </c>
    </row>
    <row r="19" spans="1:14" ht="13.5" hidden="1" thickBot="1" x14ac:dyDescent="0.25">
      <c r="A19" s="151"/>
      <c r="B19" s="150"/>
      <c r="C19" s="149"/>
      <c r="D19" s="148"/>
      <c r="E19" s="147"/>
      <c r="F19" s="146"/>
      <c r="G19" s="148"/>
      <c r="H19" s="147"/>
      <c r="I19" s="146"/>
      <c r="J19" s="145"/>
      <c r="L19" s="9"/>
      <c r="M19" s="9"/>
    </row>
  </sheetData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19"/>
  <sheetViews>
    <sheetView zoomScale="145" zoomScaleNormal="145" workbookViewId="0">
      <selection activeCell="G20" sqref="G20"/>
    </sheetView>
  </sheetViews>
  <sheetFormatPr defaultRowHeight="12.75" x14ac:dyDescent="0.2"/>
  <cols>
    <col min="1" max="2" width="4.5703125" bestFit="1" customWidth="1"/>
    <col min="3" max="3" width="19.85546875" bestFit="1" customWidth="1"/>
    <col min="12" max="13" width="5.5703125" hidden="1" customWidth="1"/>
    <col min="14" max="14" width="9.140625" hidden="1" customWidth="1"/>
  </cols>
  <sheetData>
    <row r="1" spans="1:14" ht="15.75" x14ac:dyDescent="0.25">
      <c r="F1" s="2" t="s">
        <v>17</v>
      </c>
    </row>
    <row r="2" spans="1:14" x14ac:dyDescent="0.2">
      <c r="F2" s="3" t="s">
        <v>1</v>
      </c>
    </row>
    <row r="3" spans="1:14" x14ac:dyDescent="0.2">
      <c r="F3" s="1" t="s">
        <v>72</v>
      </c>
    </row>
    <row r="4" spans="1:14" ht="13.5" thickBot="1" x14ac:dyDescent="0.25">
      <c r="F4" t="s">
        <v>41</v>
      </c>
    </row>
    <row r="5" spans="1:14" ht="13.5" thickBot="1" x14ac:dyDescent="0.25">
      <c r="C5" s="74" t="s">
        <v>63</v>
      </c>
      <c r="D5" s="144"/>
      <c r="E5" s="142" t="s">
        <v>15</v>
      </c>
      <c r="F5" s="69"/>
      <c r="G5" s="143"/>
      <c r="H5" s="142" t="s">
        <v>14</v>
      </c>
      <c r="I5" s="141"/>
    </row>
    <row r="6" spans="1:14" ht="13.5" thickBot="1" x14ac:dyDescent="0.25">
      <c r="A6" s="68" t="s">
        <v>71</v>
      </c>
      <c r="B6" s="161" t="s">
        <v>8</v>
      </c>
      <c r="C6" s="118" t="s">
        <v>65</v>
      </c>
      <c r="D6" s="139" t="s">
        <v>70</v>
      </c>
      <c r="E6" s="137" t="s">
        <v>69</v>
      </c>
      <c r="F6" s="136" t="s">
        <v>13</v>
      </c>
      <c r="G6" s="138" t="s">
        <v>70</v>
      </c>
      <c r="H6" s="137" t="s">
        <v>69</v>
      </c>
      <c r="I6" s="136" t="s">
        <v>13</v>
      </c>
      <c r="J6" s="135" t="s">
        <v>5</v>
      </c>
      <c r="L6" s="134" t="s">
        <v>68</v>
      </c>
      <c r="M6" s="134" t="s">
        <v>67</v>
      </c>
      <c r="N6" s="134" t="s">
        <v>56</v>
      </c>
    </row>
    <row r="7" spans="1:14" x14ac:dyDescent="0.2">
      <c r="A7" s="116">
        <f>IF(J7=99.99,6,RANK(N7,$N$7:$N$12,1))</f>
        <v>1</v>
      </c>
      <c r="B7" s="115">
        <v>10</v>
      </c>
      <c r="C7" s="114" t="str">
        <f>VLOOKUP(B7,[5]startovkaD!$B$15:$D$25,2,FALSE)</f>
        <v>Těškovice</v>
      </c>
      <c r="D7" s="45">
        <v>50.04</v>
      </c>
      <c r="E7" s="129"/>
      <c r="F7" s="128"/>
      <c r="G7" s="45">
        <v>24.59</v>
      </c>
      <c r="H7" s="129">
        <v>24.53</v>
      </c>
      <c r="I7" s="128">
        <f>IF(MIN(G7:H7)=0,99.99,MAX(G7:H7))</f>
        <v>24.59</v>
      </c>
      <c r="J7" s="154">
        <f>MIN(F7,I7)</f>
        <v>24.59</v>
      </c>
      <c r="L7" s="9">
        <f>MIN(F7,I7)</f>
        <v>24.59</v>
      </c>
      <c r="M7" s="9">
        <f>MAX(F7,I7)</f>
        <v>24.59</v>
      </c>
      <c r="N7">
        <f>L7+M7*0.0001</f>
        <v>24.592459000000002</v>
      </c>
    </row>
    <row r="8" spans="1:14" x14ac:dyDescent="0.2">
      <c r="A8" s="88">
        <f>IF(J8=99.99,6,RANK(N8,$N$7:$N$12,1))</f>
        <v>2</v>
      </c>
      <c r="B8" s="7">
        <v>7</v>
      </c>
      <c r="C8" s="41" t="str">
        <f>VLOOKUP(B8,[5]startovkaD!$B$15:$D$25,2,FALSE)</f>
        <v>Tísek</v>
      </c>
      <c r="D8" s="39">
        <v>26.63</v>
      </c>
      <c r="E8" s="8">
        <v>25.92</v>
      </c>
      <c r="F8" s="126">
        <f>IF(MIN(D8:E8)=0,99.99,MAX(D8:E8))</f>
        <v>26.63</v>
      </c>
      <c r="G8" s="39">
        <v>28.62</v>
      </c>
      <c r="H8" s="8">
        <v>44.64</v>
      </c>
      <c r="I8" s="126">
        <f>IF(MIN(G8:H8)=0,99.99,MAX(G8:H8))</f>
        <v>44.64</v>
      </c>
      <c r="J8" s="153">
        <f>MIN(F8,I8)</f>
        <v>26.63</v>
      </c>
      <c r="L8" s="9">
        <f>MIN(F8,I8)</f>
        <v>26.63</v>
      </c>
      <c r="M8" s="9">
        <f>MAX(F8,I8)</f>
        <v>44.64</v>
      </c>
      <c r="N8">
        <f>L8+M8*0.0001</f>
        <v>26.634463999999998</v>
      </c>
    </row>
    <row r="9" spans="1:14" x14ac:dyDescent="0.2">
      <c r="A9" s="88">
        <f>IF(J9=99.99,6,RANK(N9,$N$7:$N$12,1))</f>
        <v>3</v>
      </c>
      <c r="B9" s="7">
        <v>1</v>
      </c>
      <c r="C9" s="41" t="str">
        <f>VLOOKUP(B9,[5]startovkaD!$B$15:$D$25,2,FALSE)</f>
        <v>Frýdek</v>
      </c>
      <c r="D9" s="39">
        <v>26.9</v>
      </c>
      <c r="E9" s="8">
        <v>29.45</v>
      </c>
      <c r="F9" s="126">
        <f>IF(MIN(D9:E9)=0,99.99,MAX(D9:E9))</f>
        <v>29.45</v>
      </c>
      <c r="G9" s="39">
        <v>36.92</v>
      </c>
      <c r="H9" s="8">
        <v>32.979999999999997</v>
      </c>
      <c r="I9" s="126">
        <f>IF(MIN(G9:H9)=0,99.99,MAX(G9:H9))</f>
        <v>36.92</v>
      </c>
      <c r="J9" s="153">
        <f>MIN(F9,I9)</f>
        <v>29.45</v>
      </c>
      <c r="L9" s="9">
        <f>MIN(F9,I9)</f>
        <v>29.45</v>
      </c>
      <c r="M9" s="9">
        <f>MAX(F9,I9)</f>
        <v>36.92</v>
      </c>
      <c r="N9">
        <f>L9+M9*0.0001</f>
        <v>29.453692</v>
      </c>
    </row>
    <row r="10" spans="1:14" x14ac:dyDescent="0.2">
      <c r="A10" s="88">
        <f>IF(J10=99.99,6,RANK(N10,$N$7:$N$12,1))</f>
        <v>4</v>
      </c>
      <c r="B10" s="7">
        <v>3</v>
      </c>
      <c r="C10" s="41" t="str">
        <f>VLOOKUP(B10,[5]startovkaD!$B$15:$D$25,2,FALSE)</f>
        <v>Horní Žukov</v>
      </c>
      <c r="D10" s="39">
        <v>35.200000000000003</v>
      </c>
      <c r="E10" s="8">
        <v>37.76</v>
      </c>
      <c r="F10" s="126">
        <f>IF(MIN(D10:E10)=0,99.99,MAX(D10:E10))</f>
        <v>37.76</v>
      </c>
      <c r="G10" s="39">
        <v>30.31</v>
      </c>
      <c r="H10" s="8">
        <v>28.99</v>
      </c>
      <c r="I10" s="126">
        <f>IF(MIN(G10:H10)=0,99.99,MAX(G10:H10))</f>
        <v>30.31</v>
      </c>
      <c r="J10" s="153">
        <f>MIN(F10,I10)</f>
        <v>30.31</v>
      </c>
      <c r="L10" s="9">
        <f>MIN(F10,I10)</f>
        <v>30.31</v>
      </c>
      <c r="M10" s="9">
        <f>MAX(F10,I10)</f>
        <v>37.76</v>
      </c>
      <c r="N10">
        <f>L10+M10*0.0001</f>
        <v>30.313775999999997</v>
      </c>
    </row>
    <row r="11" spans="1:14" x14ac:dyDescent="0.2">
      <c r="A11" s="88">
        <f>IF(J11=99.99,6,RANK(N11,$N$7:$N$12,1))</f>
        <v>5</v>
      </c>
      <c r="B11" s="106">
        <v>5</v>
      </c>
      <c r="C11" s="160" t="str">
        <f>VLOOKUP(B11,[5]startovkaD!$B$15:$D$25,2,FALSE)</f>
        <v>Široká Niva</v>
      </c>
      <c r="D11" s="39">
        <v>36.56</v>
      </c>
      <c r="E11" s="8">
        <v>33.49</v>
      </c>
      <c r="F11" s="126">
        <f>IF(MIN(D11:E11)=0,99.99,MAX(D11:E11))</f>
        <v>36.56</v>
      </c>
      <c r="G11" s="39">
        <v>29.21</v>
      </c>
      <c r="H11" s="8">
        <v>31.09</v>
      </c>
      <c r="I11" s="126">
        <f>IF(MIN(G11:H11)=0,99.99,MAX(G11:H11))</f>
        <v>31.09</v>
      </c>
      <c r="J11" s="153">
        <f>MIN(F11,I11)</f>
        <v>31.09</v>
      </c>
      <c r="L11" s="9">
        <f>MIN(F11,I11)</f>
        <v>31.09</v>
      </c>
      <c r="M11" s="9">
        <f>MAX(F11,I11)</f>
        <v>36.56</v>
      </c>
      <c r="N11">
        <f>L11+M11*0.0001</f>
        <v>31.093655999999999</v>
      </c>
    </row>
    <row r="12" spans="1:14" ht="13.5" thickBot="1" x14ac:dyDescent="0.25">
      <c r="A12" s="84">
        <f>IF(J12=99.99,6,RANK(N12,$N$7:$N$12,1))</f>
        <v>6</v>
      </c>
      <c r="B12" s="35">
        <v>8</v>
      </c>
      <c r="C12" s="34" t="str">
        <f>VLOOKUP(B12,[5]startovkaD!$B$15:$D$25,2,FALSE)</f>
        <v>Michálkovice</v>
      </c>
      <c r="D12" s="159"/>
      <c r="E12" s="158"/>
      <c r="F12" s="123"/>
      <c r="G12" s="159">
        <v>47.68</v>
      </c>
      <c r="H12" s="158">
        <v>49.39</v>
      </c>
      <c r="I12" s="123">
        <f>IF(MIN(G12:H12)=0,99.99,MAX(G12:H12))</f>
        <v>49.39</v>
      </c>
      <c r="J12" s="152">
        <f>MIN(F12,I12)</f>
        <v>49.39</v>
      </c>
      <c r="L12" s="9">
        <f>MIN(F12,I12)</f>
        <v>49.39</v>
      </c>
      <c r="M12" s="9">
        <f>MAX(F12,I12)</f>
        <v>49.39</v>
      </c>
      <c r="N12">
        <f>L12+M12*0.0001</f>
        <v>49.394939000000001</v>
      </c>
    </row>
    <row r="13" spans="1:14" x14ac:dyDescent="0.2">
      <c r="A13" s="51"/>
      <c r="B13" s="51"/>
      <c r="C13" s="57"/>
      <c r="D13" s="94"/>
      <c r="E13" s="94"/>
      <c r="F13" s="94"/>
      <c r="G13" s="94"/>
      <c r="H13" s="94"/>
      <c r="I13" s="94"/>
      <c r="J13" s="132"/>
      <c r="L13" s="9"/>
      <c r="M13" s="9"/>
    </row>
    <row r="14" spans="1:14" s="50" customFormat="1" ht="13.5" thickBot="1" x14ac:dyDescent="0.25">
      <c r="A14" s="51"/>
      <c r="B14" s="51"/>
      <c r="C14" s="55" t="s">
        <v>49</v>
      </c>
      <c r="D14" s="94"/>
      <c r="E14" s="94"/>
      <c r="F14" s="94"/>
      <c r="G14" s="94"/>
      <c r="H14" s="94"/>
      <c r="I14" s="94"/>
      <c r="J14" s="131"/>
      <c r="L14" s="130"/>
      <c r="M14" s="130"/>
    </row>
    <row r="15" spans="1:14" x14ac:dyDescent="0.2">
      <c r="A15" s="92">
        <f>IF(J15=99.99,4,RANK(N15,$N$15:$N$19,1))</f>
        <v>1</v>
      </c>
      <c r="B15" s="48">
        <v>2</v>
      </c>
      <c r="C15" s="47" t="str">
        <f>VLOOKUP(B15,[5]startovkaD!$B$15:$D$25,2,FALSE)</f>
        <v>Milotice nad Bečvou</v>
      </c>
      <c r="D15" s="45">
        <v>26.06</v>
      </c>
      <c r="E15" s="129">
        <v>23.92</v>
      </c>
      <c r="F15" s="128">
        <f>IF(MIN(D15:E15)=0,99.99,MAX(D15:E15))</f>
        <v>26.06</v>
      </c>
      <c r="G15" s="45">
        <v>26.4</v>
      </c>
      <c r="H15" s="129">
        <v>28.37</v>
      </c>
      <c r="I15" s="128">
        <f>IF(MIN(G15:H15)=0,99.99,MAX(G15:H15))</f>
        <v>28.37</v>
      </c>
      <c r="J15" s="154">
        <f>MIN(F15,I15)</f>
        <v>26.06</v>
      </c>
      <c r="L15" s="9">
        <f>MIN(F15,I15)</f>
        <v>26.06</v>
      </c>
      <c r="M15" s="9">
        <f>MAX(F15,I15)</f>
        <v>28.37</v>
      </c>
      <c r="N15">
        <f>L15+M15*0.0001</f>
        <v>26.062836999999998</v>
      </c>
    </row>
    <row r="16" spans="1:14" x14ac:dyDescent="0.2">
      <c r="A16" s="88">
        <f>IF(J16=99.99,4,RANK(N16,$N$15:$N$19,1))</f>
        <v>2</v>
      </c>
      <c r="B16" s="7">
        <v>4</v>
      </c>
      <c r="C16" s="41" t="str">
        <f>VLOOKUP(B16,[5]startovkaD!$B$15:$D$25,2,FALSE)</f>
        <v>Pěnčín</v>
      </c>
      <c r="D16" s="39">
        <v>32.92</v>
      </c>
      <c r="E16" s="8">
        <v>30.12</v>
      </c>
      <c r="F16" s="126">
        <f>IF(MIN(D16:E16)=0,99.99,MAX(D16:E16))</f>
        <v>32.92</v>
      </c>
      <c r="G16" s="39">
        <v>32.159999999999997</v>
      </c>
      <c r="H16" s="8">
        <v>24.73</v>
      </c>
      <c r="I16" s="126">
        <f>IF(MIN(G16:H16)=0,99.99,MAX(G16:H16))</f>
        <v>32.159999999999997</v>
      </c>
      <c r="J16" s="153">
        <f>MIN(F16,I16)</f>
        <v>32.159999999999997</v>
      </c>
      <c r="L16" s="9">
        <f>MIN(F16,I16)</f>
        <v>32.159999999999997</v>
      </c>
      <c r="M16" s="9">
        <f>MAX(F16,I16)</f>
        <v>32.92</v>
      </c>
      <c r="N16">
        <f>L16+M16*0.0001</f>
        <v>32.163291999999998</v>
      </c>
    </row>
    <row r="17" spans="1:14" x14ac:dyDescent="0.2">
      <c r="A17" s="88">
        <f>IF(J17=99.99,4,RANK(N17,$N$15:$N$19,1))</f>
        <v>3</v>
      </c>
      <c r="B17" s="7">
        <v>6</v>
      </c>
      <c r="C17" s="41" t="str">
        <f>VLOOKUP(B17,[5]startovkaD!$B$15:$D$25,2,FALSE)</f>
        <v>Trusovice</v>
      </c>
      <c r="D17" s="39"/>
      <c r="E17" s="8"/>
      <c r="F17" s="126"/>
      <c r="G17" s="39">
        <v>34.1</v>
      </c>
      <c r="H17" s="8">
        <v>26.65</v>
      </c>
      <c r="I17" s="126">
        <f>IF(MIN(G17:H17)=0,99.99,MAX(G17:H17))</f>
        <v>34.1</v>
      </c>
      <c r="J17" s="153">
        <f>MIN(F17,I17)</f>
        <v>34.1</v>
      </c>
      <c r="L17" s="9">
        <f>MIN(F17,I17)</f>
        <v>34.1</v>
      </c>
      <c r="M17" s="9">
        <f>MAX(F17,I17)</f>
        <v>34.1</v>
      </c>
      <c r="N17">
        <f>L17+M17*0.0001</f>
        <v>34.103410000000004</v>
      </c>
    </row>
    <row r="18" spans="1:14" ht="13.5" thickBot="1" x14ac:dyDescent="0.25">
      <c r="A18" s="84">
        <f>IF(J18=99.99,4,RANK(N18,$N$15:$N$19,1))</f>
        <v>4</v>
      </c>
      <c r="B18" s="35">
        <v>9</v>
      </c>
      <c r="C18" s="34" t="str">
        <f>VLOOKUP(B18,[5]startovkaD!$B$15:$D$25,2,FALSE)</f>
        <v>Nový Malín</v>
      </c>
      <c r="D18" s="32">
        <v>43.99</v>
      </c>
      <c r="E18" s="124"/>
      <c r="F18" s="123"/>
      <c r="G18" s="32">
        <v>36.35</v>
      </c>
      <c r="H18" s="124">
        <v>31.05</v>
      </c>
      <c r="I18" s="123">
        <f>IF(MIN(G18:H18)=0,99.99,MAX(G18:H18))</f>
        <v>36.35</v>
      </c>
      <c r="J18" s="152">
        <f>MIN(F18,I18)</f>
        <v>36.35</v>
      </c>
      <c r="L18" s="9">
        <f>MIN(F18,I18)</f>
        <v>36.35</v>
      </c>
      <c r="M18" s="9">
        <f>MAX(F18,I18)</f>
        <v>36.35</v>
      </c>
      <c r="N18">
        <f>L18+M18*0.0001</f>
        <v>36.353635000000004</v>
      </c>
    </row>
    <row r="19" spans="1:14" ht="13.5" hidden="1" thickBot="1" x14ac:dyDescent="0.25">
      <c r="A19" s="151"/>
      <c r="B19" s="150"/>
      <c r="C19" s="149"/>
      <c r="D19" s="148"/>
      <c r="E19" s="147"/>
      <c r="F19" s="146"/>
      <c r="G19" s="148"/>
      <c r="H19" s="147"/>
      <c r="I19" s="146"/>
      <c r="J19" s="145"/>
      <c r="L19" s="9"/>
      <c r="M19" s="9"/>
    </row>
  </sheetData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N21"/>
  <sheetViews>
    <sheetView tabSelected="1" zoomScale="130" zoomScaleNormal="130" workbookViewId="0">
      <selection activeCell="K22" sqref="K22"/>
    </sheetView>
  </sheetViews>
  <sheetFormatPr defaultRowHeight="12.75" x14ac:dyDescent="0.2"/>
  <cols>
    <col min="1" max="1" width="6.85546875" bestFit="1" customWidth="1"/>
    <col min="2" max="2" width="4" bestFit="1" customWidth="1"/>
    <col min="3" max="3" width="14.140625" bestFit="1" customWidth="1"/>
    <col min="4" max="12" width="7.7109375" customWidth="1"/>
    <col min="14" max="14" width="7" hidden="1" customWidth="1"/>
  </cols>
  <sheetData>
    <row r="1" spans="1:14" ht="15.75" x14ac:dyDescent="0.25">
      <c r="A1" s="75"/>
      <c r="B1" s="75"/>
      <c r="C1" s="75"/>
      <c r="D1" s="75"/>
      <c r="E1" s="75"/>
      <c r="F1" s="2" t="s">
        <v>0</v>
      </c>
      <c r="G1" s="75"/>
      <c r="H1" s="75"/>
      <c r="I1" s="75"/>
      <c r="J1" s="75"/>
      <c r="K1" s="75"/>
      <c r="L1" s="75"/>
    </row>
    <row r="2" spans="1:14" x14ac:dyDescent="0.2">
      <c r="A2" s="75"/>
      <c r="B2" s="75"/>
      <c r="C2" s="75"/>
      <c r="D2" s="75"/>
      <c r="E2" s="75"/>
      <c r="F2" s="3" t="s">
        <v>1</v>
      </c>
      <c r="G2" s="75"/>
      <c r="H2" s="75"/>
      <c r="I2" s="75"/>
      <c r="J2" s="75"/>
      <c r="K2" s="75"/>
      <c r="L2" s="75"/>
    </row>
    <row r="3" spans="1:14" x14ac:dyDescent="0.2">
      <c r="A3" s="75"/>
      <c r="B3" s="75"/>
      <c r="C3" s="75"/>
      <c r="D3" s="75"/>
      <c r="E3" s="75"/>
      <c r="F3" s="4" t="s">
        <v>64</v>
      </c>
      <c r="G3" s="75"/>
      <c r="H3" s="75"/>
      <c r="I3" s="75"/>
      <c r="J3" s="75"/>
      <c r="K3" s="75"/>
      <c r="L3" s="75"/>
    </row>
    <row r="4" spans="1:14" x14ac:dyDescent="0.2">
      <c r="A4" s="75"/>
      <c r="B4" s="75"/>
      <c r="C4" s="75"/>
      <c r="D4" s="75"/>
      <c r="E4" s="75"/>
      <c r="F4" s="4" t="s">
        <v>3</v>
      </c>
      <c r="G4" s="75"/>
      <c r="H4" s="75"/>
      <c r="I4" s="75"/>
      <c r="J4" s="75"/>
      <c r="K4" s="75"/>
      <c r="L4" s="75"/>
    </row>
    <row r="5" spans="1:14" ht="13.5" thickBo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1:14" ht="13.5" thickBot="1" x14ac:dyDescent="0.25">
      <c r="A6" s="75"/>
      <c r="B6" s="75"/>
      <c r="C6" s="74" t="s">
        <v>63</v>
      </c>
      <c r="D6" s="71" t="s">
        <v>2</v>
      </c>
      <c r="E6" s="70"/>
      <c r="F6" s="71" t="s">
        <v>62</v>
      </c>
      <c r="G6" s="70"/>
      <c r="H6" s="73" t="s">
        <v>32</v>
      </c>
      <c r="I6" s="72"/>
      <c r="J6" s="71" t="s">
        <v>61</v>
      </c>
      <c r="K6" s="70"/>
      <c r="L6" s="69" t="s">
        <v>5</v>
      </c>
    </row>
    <row r="7" spans="1:14" ht="13.5" thickBot="1" x14ac:dyDescent="0.25">
      <c r="A7" s="68" t="s">
        <v>34</v>
      </c>
      <c r="B7" s="67" t="s">
        <v>60</v>
      </c>
      <c r="C7" s="66" t="s">
        <v>59</v>
      </c>
      <c r="D7" s="65" t="s">
        <v>31</v>
      </c>
      <c r="E7" s="64" t="s">
        <v>58</v>
      </c>
      <c r="F7" s="65" t="s">
        <v>31</v>
      </c>
      <c r="G7" s="64" t="s">
        <v>58</v>
      </c>
      <c r="H7" s="65" t="s">
        <v>31</v>
      </c>
      <c r="I7" s="64" t="s">
        <v>58</v>
      </c>
      <c r="J7" s="65" t="s">
        <v>31</v>
      </c>
      <c r="K7" s="64" t="s">
        <v>58</v>
      </c>
      <c r="L7" s="63" t="s">
        <v>57</v>
      </c>
      <c r="N7" s="55" t="s">
        <v>56</v>
      </c>
    </row>
    <row r="8" spans="1:14" x14ac:dyDescent="0.2">
      <c r="A8" s="62">
        <f>RANK(N8,$N$8:$N$13,1)</f>
        <v>1</v>
      </c>
      <c r="B8" s="48">
        <v>1</v>
      </c>
      <c r="C8" s="61" t="s">
        <v>55</v>
      </c>
      <c r="D8" s="39">
        <f>'[6]100mD'!D6</f>
        <v>101.33000000000001</v>
      </c>
      <c r="E8" s="38">
        <f>IF($E$21=1,0,'[6]100mD'!C6)</f>
        <v>1</v>
      </c>
      <c r="F8" s="39">
        <f>[6]věžD!D6</f>
        <v>90.789999999999992</v>
      </c>
      <c r="G8" s="38">
        <f>IF($G$21=1,0,[6]věžD!C6)</f>
        <v>1</v>
      </c>
      <c r="H8" s="40">
        <f>[6]štafetaD!E4</f>
        <v>55.31</v>
      </c>
      <c r="I8" s="38">
        <f>IF($I$21=1,0,[6]štafetaD!A4)</f>
        <v>1</v>
      </c>
      <c r="J8" s="39">
        <f>[6]útok!J7</f>
        <v>21.76</v>
      </c>
      <c r="K8" s="38">
        <f>IF($K$21=1,0,[6]útok!A7)</f>
        <v>1</v>
      </c>
      <c r="L8" s="37">
        <f>E8+G8+I8+K8*1.001</f>
        <v>4.0009999999999994</v>
      </c>
      <c r="N8" s="1">
        <f>L8+K8*0.01</f>
        <v>4.0109999999999992</v>
      </c>
    </row>
    <row r="9" spans="1:14" x14ac:dyDescent="0.2">
      <c r="A9" s="42">
        <f>RANK(N9,$N$8:$N$13,1)</f>
        <v>2</v>
      </c>
      <c r="B9" s="7">
        <v>5</v>
      </c>
      <c r="C9" s="60" t="s">
        <v>54</v>
      </c>
      <c r="D9" s="39">
        <f>'[6]100mD'!D8</f>
        <v>104.12</v>
      </c>
      <c r="E9" s="38">
        <f>IF($E$21=1,0,'[6]100mD'!C8)</f>
        <v>2</v>
      </c>
      <c r="F9" s="39">
        <f>[6]věžD!D8</f>
        <v>96.27</v>
      </c>
      <c r="G9" s="38">
        <f>IF($G$21=1,0,[6]věžD!C8)</f>
        <v>2</v>
      </c>
      <c r="H9" s="40">
        <f>[6]štafetaD!E6</f>
        <v>59.33</v>
      </c>
      <c r="I9" s="38">
        <f>IF($I$21=1,0,[6]štafetaD!A6)</f>
        <v>2</v>
      </c>
      <c r="J9" s="39">
        <f>[6]útok!J9</f>
        <v>22.14</v>
      </c>
      <c r="K9" s="38">
        <f>IF($K$21=1,0,[6]útok!A9)</f>
        <v>2</v>
      </c>
      <c r="L9" s="37">
        <f>E9+G9+I9+K9*1.001</f>
        <v>8.0019999999999989</v>
      </c>
      <c r="N9" s="1">
        <f>L9+K9*0.01</f>
        <v>8.0219999999999985</v>
      </c>
    </row>
    <row r="10" spans="1:14" x14ac:dyDescent="0.2">
      <c r="A10" s="42">
        <f>RANK(N10,$N$8:$N$13,1)</f>
        <v>3</v>
      </c>
      <c r="B10" s="7">
        <v>3</v>
      </c>
      <c r="C10" s="59" t="s">
        <v>53</v>
      </c>
      <c r="D10" s="39">
        <f>'[6]100mD'!D7</f>
        <v>123.06</v>
      </c>
      <c r="E10" s="38">
        <f>IF($E$21=1,0,'[6]100mD'!C7)</f>
        <v>4</v>
      </c>
      <c r="F10" s="39">
        <f>[6]věžD!D7</f>
        <v>144.97</v>
      </c>
      <c r="G10" s="38">
        <f>IF($G$21=1,0,[6]věžD!C7)</f>
        <v>4</v>
      </c>
      <c r="H10" s="40">
        <f>[6]štafetaD!E5</f>
        <v>67.709999999999994</v>
      </c>
      <c r="I10" s="38">
        <f>IF($I$21=1,0,[6]štafetaD!A5)</f>
        <v>4</v>
      </c>
      <c r="J10" s="39">
        <f>[6]útok!J8</f>
        <v>25.52</v>
      </c>
      <c r="K10" s="38">
        <f>IF($K$21=1,0,[6]útok!A8)</f>
        <v>3</v>
      </c>
      <c r="L10" s="37">
        <f>E10+G10+I10+K10*1.001</f>
        <v>15.003</v>
      </c>
      <c r="N10" s="1">
        <f>L10+K10*0.01</f>
        <v>15.032999999999999</v>
      </c>
    </row>
    <row r="11" spans="1:14" x14ac:dyDescent="0.2">
      <c r="A11" s="42">
        <f>RANK(N11,$N$8:$N$13,1)</f>
        <v>4</v>
      </c>
      <c r="B11" s="7">
        <v>9</v>
      </c>
      <c r="C11" s="59" t="s">
        <v>51</v>
      </c>
      <c r="D11" s="39">
        <f>'[6]100mD'!D10</f>
        <v>122.43</v>
      </c>
      <c r="E11" s="38">
        <f>IF($E$21=1,0,'[6]100mD'!C10)</f>
        <v>3</v>
      </c>
      <c r="F11" s="39">
        <f>[6]věžD!D10</f>
        <v>167.37</v>
      </c>
      <c r="G11" s="38">
        <f>IF($G$21=1,0,[6]věžD!C10)</f>
        <v>6</v>
      </c>
      <c r="H11" s="40">
        <f>[6]štafetaD!E8</f>
        <v>66.77</v>
      </c>
      <c r="I11" s="38">
        <f>IF($I$21=1,0,[6]štafetaD!A8)</f>
        <v>3</v>
      </c>
      <c r="J11" s="39">
        <f>[6]útok!J11</f>
        <v>25.77</v>
      </c>
      <c r="K11" s="38">
        <f>IF($K$21=1,0,[6]útok!A11)</f>
        <v>4</v>
      </c>
      <c r="L11" s="37">
        <f>E11+G11+I11+K11*1.001</f>
        <v>16.003999999999998</v>
      </c>
      <c r="N11" s="1">
        <f>L11+K11*0.01</f>
        <v>16.043999999999997</v>
      </c>
    </row>
    <row r="12" spans="1:14" x14ac:dyDescent="0.2">
      <c r="A12" s="42">
        <f>RANK(N12,$N$8:$N$13,1)</f>
        <v>5</v>
      </c>
      <c r="B12" s="7">
        <v>7</v>
      </c>
      <c r="C12" s="59" t="s">
        <v>52</v>
      </c>
      <c r="D12" s="39">
        <f>'[6]100mD'!D9</f>
        <v>127.3</v>
      </c>
      <c r="E12" s="38">
        <f>IF($E$21=1,0,'[6]100mD'!C9)</f>
        <v>6</v>
      </c>
      <c r="F12" s="39">
        <f>[6]věžD!D9</f>
        <v>131.76999999999998</v>
      </c>
      <c r="G12" s="38">
        <f>IF($G$21=1,0,[6]věžD!C9)</f>
        <v>3</v>
      </c>
      <c r="H12" s="40">
        <f>[6]štafetaD!E7</f>
        <v>68.680000000000007</v>
      </c>
      <c r="I12" s="38">
        <f>IF($I$21=1,0,[6]štafetaD!A7)</f>
        <v>5</v>
      </c>
      <c r="J12" s="39">
        <f>[6]útok!J10</f>
        <v>29.4</v>
      </c>
      <c r="K12" s="38">
        <f>IF($K$21=1,0,[6]útok!A10)</f>
        <v>6</v>
      </c>
      <c r="L12" s="37">
        <f>E12+G12+I12+K12*1.001</f>
        <v>20.006</v>
      </c>
      <c r="N12" s="1">
        <f>L12+K12*0.01</f>
        <v>20.065999999999999</v>
      </c>
    </row>
    <row r="13" spans="1:14" ht="13.5" thickBot="1" x14ac:dyDescent="0.25">
      <c r="A13" s="36">
        <f>RANK(N13,$N$8:$N$13,1)</f>
        <v>6</v>
      </c>
      <c r="B13" s="35">
        <v>11</v>
      </c>
      <c r="C13" s="58" t="s">
        <v>50</v>
      </c>
      <c r="D13" s="32">
        <f>'[6]100mD'!D11</f>
        <v>126.24000000000001</v>
      </c>
      <c r="E13" s="31">
        <f>IF($E$21=1,0,'[6]100mD'!C11)</f>
        <v>5</v>
      </c>
      <c r="F13" s="32">
        <f>[6]věžD!D11</f>
        <v>153.22999999999999</v>
      </c>
      <c r="G13" s="31">
        <f>IF($G$21=1,0,[6]věžD!C11)</f>
        <v>5</v>
      </c>
      <c r="H13" s="33">
        <f>[6]štafetaD!E9</f>
        <v>72.44</v>
      </c>
      <c r="I13" s="31">
        <f>IF($I$21=1,0,[6]štafetaD!A9)</f>
        <v>6</v>
      </c>
      <c r="J13" s="32">
        <f>[6]útok!J12</f>
        <v>28.37</v>
      </c>
      <c r="K13" s="31">
        <f>IF($K$21=1,0,[6]útok!A12)</f>
        <v>5</v>
      </c>
      <c r="L13" s="30">
        <f>E13+G13+I13+K13*1.001</f>
        <v>21.004999999999999</v>
      </c>
      <c r="N13" s="1">
        <f>L13+K13*0.01</f>
        <v>21.055</v>
      </c>
    </row>
    <row r="14" spans="1:14" x14ac:dyDescent="0.2">
      <c r="A14" s="56"/>
      <c r="B14" s="51"/>
      <c r="C14" s="57"/>
      <c r="D14" s="54"/>
      <c r="E14" s="53"/>
      <c r="F14" s="54"/>
      <c r="G14" s="53"/>
      <c r="H14" s="54"/>
      <c r="I14" s="53"/>
      <c r="J14" s="54"/>
      <c r="K14" s="53"/>
      <c r="L14" s="52"/>
      <c r="N14" s="1"/>
    </row>
    <row r="15" spans="1:14" s="50" customFormat="1" ht="13.5" thickBot="1" x14ac:dyDescent="0.25">
      <c r="A15" s="56"/>
      <c r="B15" s="51"/>
      <c r="C15" s="55" t="s">
        <v>49</v>
      </c>
      <c r="D15" s="54"/>
      <c r="E15" s="53"/>
      <c r="F15" s="54"/>
      <c r="G15" s="53"/>
      <c r="H15" s="54"/>
      <c r="I15" s="53"/>
      <c r="J15" s="54"/>
      <c r="K15" s="53"/>
      <c r="L15" s="52"/>
      <c r="N15" s="51"/>
    </row>
    <row r="16" spans="1:14" x14ac:dyDescent="0.2">
      <c r="A16" s="49">
        <f>RANK(N16,$N$16:$N$20,1)</f>
        <v>1</v>
      </c>
      <c r="B16" s="48">
        <v>6</v>
      </c>
      <c r="C16" s="47" t="s">
        <v>48</v>
      </c>
      <c r="D16" s="45">
        <f>'[6]100mD'!D15</f>
        <v>113.18</v>
      </c>
      <c r="E16" s="44">
        <f>IF($E$21=1,0,'[6]100mD'!C15)</f>
        <v>1</v>
      </c>
      <c r="F16" s="45">
        <f>[6]věžD!D15</f>
        <v>109.14000000000001</v>
      </c>
      <c r="G16" s="44">
        <f>IF($G$21=1,0,[6]věžD!C15)</f>
        <v>1</v>
      </c>
      <c r="H16" s="46">
        <f>[6]štafetaD!E13</f>
        <v>61.76</v>
      </c>
      <c r="I16" s="44">
        <f>IF($I$21=1,0,[6]štafetaD!A13)</f>
        <v>1</v>
      </c>
      <c r="J16" s="45">
        <f>[6]útok!J17</f>
        <v>22.32</v>
      </c>
      <c r="K16" s="44">
        <f>IF($K$21=1,0,[6]útok!A17)</f>
        <v>1</v>
      </c>
      <c r="L16" s="43">
        <f>E16+G16+I16+K16*1.001</f>
        <v>4.0009999999999994</v>
      </c>
      <c r="N16" s="1">
        <f>L16+K16*0.01</f>
        <v>4.0109999999999992</v>
      </c>
    </row>
    <row r="17" spans="1:14" x14ac:dyDescent="0.2">
      <c r="A17" s="42">
        <f>RANK(N17,$N$16:$N$20,1)</f>
        <v>2</v>
      </c>
      <c r="B17" s="7">
        <v>4</v>
      </c>
      <c r="C17" s="41" t="s">
        <v>46</v>
      </c>
      <c r="D17" s="39">
        <f>'[6]100mD'!D14</f>
        <v>128.91999999999999</v>
      </c>
      <c r="E17" s="38">
        <f>IF($E$21=1,0,'[6]100mD'!C14)</f>
        <v>4</v>
      </c>
      <c r="F17" s="39">
        <f>[6]věžD!D14</f>
        <v>122.08</v>
      </c>
      <c r="G17" s="38">
        <f>IF($G$21=1,0,[6]věžD!C14)</f>
        <v>2</v>
      </c>
      <c r="H17" s="40">
        <f>[6]štafetaD!E12</f>
        <v>67.2</v>
      </c>
      <c r="I17" s="38">
        <f>IF($I$21=1,0,[6]štafetaD!A12)</f>
        <v>2</v>
      </c>
      <c r="J17" s="39">
        <f>[6]útok!J16</f>
        <v>23.72</v>
      </c>
      <c r="K17" s="38">
        <f>IF($K$21=1,0,[6]útok!A16)</f>
        <v>2</v>
      </c>
      <c r="L17" s="37">
        <f>E17+G17+I17+K17*1.001</f>
        <v>10.001999999999999</v>
      </c>
      <c r="N17" s="1">
        <f>L17+K17*0.01</f>
        <v>10.021999999999998</v>
      </c>
    </row>
    <row r="18" spans="1:14" x14ac:dyDescent="0.2">
      <c r="A18" s="42">
        <f>RANK(N18,$N$16:$N$20,1)</f>
        <v>3</v>
      </c>
      <c r="B18" s="7">
        <v>2</v>
      </c>
      <c r="C18" s="41" t="s">
        <v>47</v>
      </c>
      <c r="D18" s="39">
        <f>'[6]100mD'!D13</f>
        <v>127.27</v>
      </c>
      <c r="E18" s="38">
        <f>IF($E$21=1,0,'[6]100mD'!C13)</f>
        <v>3</v>
      </c>
      <c r="F18" s="39">
        <f>[6]věžD!D13</f>
        <v>146.85999999999999</v>
      </c>
      <c r="G18" s="38">
        <f>IF($G$21=1,0,[6]věžD!C13)</f>
        <v>3</v>
      </c>
      <c r="H18" s="40">
        <f>[6]štafetaD!E11</f>
        <v>77.09</v>
      </c>
      <c r="I18" s="38">
        <f>IF($I$21=1,0,[6]štafetaD!A11)</f>
        <v>4</v>
      </c>
      <c r="J18" s="39">
        <f>[6]útok!J15</f>
        <v>27.64</v>
      </c>
      <c r="K18" s="38">
        <f>IF($K$21=1,0,[6]útok!A15)</f>
        <v>3</v>
      </c>
      <c r="L18" s="37">
        <f>E18+G18+I18+K18*1.001</f>
        <v>13.003</v>
      </c>
      <c r="N18" s="1">
        <f>L18+K18*0.01</f>
        <v>13.032999999999999</v>
      </c>
    </row>
    <row r="19" spans="1:14" x14ac:dyDescent="0.2">
      <c r="A19" s="42">
        <f>RANK(N19,$N$16:$N$20,1)</f>
        <v>4</v>
      </c>
      <c r="B19" s="7">
        <v>8</v>
      </c>
      <c r="C19" s="41" t="s">
        <v>45</v>
      </c>
      <c r="D19" s="39">
        <f>'[6]100mD'!D16</f>
        <v>121.11</v>
      </c>
      <c r="E19" s="38">
        <f>IF($E$21=1,0,'[6]100mD'!C16)</f>
        <v>2</v>
      </c>
      <c r="F19" s="39">
        <f>[6]věžD!D16</f>
        <v>150.78</v>
      </c>
      <c r="G19" s="38">
        <f>IF($G$21=1,0,[6]věžD!C16)</f>
        <v>4</v>
      </c>
      <c r="H19" s="40">
        <f>[6]štafetaD!E14</f>
        <v>74</v>
      </c>
      <c r="I19" s="38">
        <f>IF($I$21=1,0,[6]štafetaD!A14)</f>
        <v>3</v>
      </c>
      <c r="J19" s="39">
        <f>[6]útok!J18</f>
        <v>28.87</v>
      </c>
      <c r="K19" s="38">
        <f>IF($K$21=1,0,[6]útok!A18)</f>
        <v>5</v>
      </c>
      <c r="L19" s="37">
        <f>E19+G19+I19+K19*1.001</f>
        <v>14.004999999999999</v>
      </c>
      <c r="N19" s="1">
        <f>L19+K19*0.01</f>
        <v>14.055</v>
      </c>
    </row>
    <row r="20" spans="1:14" ht="13.5" thickBot="1" x14ac:dyDescent="0.25">
      <c r="A20" s="36">
        <f>RANK(N20,$N$16:$N$20,1)</f>
        <v>5</v>
      </c>
      <c r="B20" s="35">
        <v>10</v>
      </c>
      <c r="C20" s="34" t="s">
        <v>44</v>
      </c>
      <c r="D20" s="32">
        <f>'[6]100mD'!D17</f>
        <v>149.58999999999997</v>
      </c>
      <c r="E20" s="31">
        <f>IF($E$21=1,0,'[6]100mD'!C17)</f>
        <v>5</v>
      </c>
      <c r="F20" s="32">
        <f>[6]věžD!D17</f>
        <v>201.14000000000001</v>
      </c>
      <c r="G20" s="31">
        <f>IF($G$21=1,0,[6]věžD!C17)</f>
        <v>5</v>
      </c>
      <c r="H20" s="33">
        <f>[6]štafetaD!E15</f>
        <v>85.94</v>
      </c>
      <c r="I20" s="31">
        <f>IF($I$21=1,0,[6]štafetaD!A15)</f>
        <v>5</v>
      </c>
      <c r="J20" s="32">
        <f>[6]útok!J19</f>
        <v>28.65</v>
      </c>
      <c r="K20" s="31">
        <f>IF($K$21=1,0,[6]útok!A19)</f>
        <v>4</v>
      </c>
      <c r="L20" s="30">
        <f>E20+G20+I20+K20*1.001</f>
        <v>19.003999999999998</v>
      </c>
      <c r="N20" s="1">
        <f>L20+K20*0.01</f>
        <v>19.043999999999997</v>
      </c>
    </row>
    <row r="21" spans="1:14" x14ac:dyDescent="0.2">
      <c r="D21" s="29"/>
      <c r="E21" s="29"/>
      <c r="F21" s="29">
        <v>1</v>
      </c>
      <c r="G21" s="29"/>
      <c r="H21" s="29"/>
      <c r="I21" s="29"/>
      <c r="J21" s="29"/>
      <c r="K21" s="29"/>
    </row>
  </sheetData>
  <conditionalFormatting sqref="D8:L13">
    <cfRule type="cellIs" dxfId="3" priority="3" stopIfTrue="1" operator="equal">
      <formula>99.99</formula>
    </cfRule>
    <cfRule type="cellIs" dxfId="2" priority="4" stopIfTrue="1" operator="equal">
      <formula>0</formula>
    </cfRule>
  </conditionalFormatting>
  <conditionalFormatting sqref="D16:L20">
    <cfRule type="cellIs" dxfId="1" priority="1" stopIfTrue="1" operator="equal">
      <formula>99.99</formula>
    </cfRule>
    <cfRule type="cellIs" dxfId="0" priority="2" stopIfTrue="1" operator="equal">
      <formula>0</formula>
    </cfRule>
  </conditionalFormatting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N20"/>
  <sheetViews>
    <sheetView zoomScale="130" zoomScaleNormal="130" workbookViewId="0">
      <selection activeCell="I21" sqref="I21"/>
    </sheetView>
  </sheetViews>
  <sheetFormatPr defaultRowHeight="12.75" x14ac:dyDescent="0.2"/>
  <cols>
    <col min="1" max="1" width="6.85546875" bestFit="1" customWidth="1"/>
    <col min="2" max="2" width="4" bestFit="1" customWidth="1"/>
    <col min="3" max="3" width="20.28515625" bestFit="1" customWidth="1"/>
    <col min="4" max="12" width="7.7109375" customWidth="1"/>
    <col min="13" max="13" width="9.140625" customWidth="1"/>
    <col min="14" max="14" width="7" hidden="1" customWidth="1"/>
  </cols>
  <sheetData>
    <row r="1" spans="1:14" ht="15.75" x14ac:dyDescent="0.25">
      <c r="F1" s="2" t="s">
        <v>17</v>
      </c>
    </row>
    <row r="2" spans="1:14" x14ac:dyDescent="0.2">
      <c r="F2" s="3" t="s">
        <v>1</v>
      </c>
    </row>
    <row r="3" spans="1:14" x14ac:dyDescent="0.2">
      <c r="F3" s="1" t="s">
        <v>64</v>
      </c>
    </row>
    <row r="4" spans="1:14" x14ac:dyDescent="0.2">
      <c r="F4" s="1" t="s">
        <v>16</v>
      </c>
    </row>
    <row r="5" spans="1:14" ht="13.5" thickBot="1" x14ac:dyDescent="0.25"/>
    <row r="6" spans="1:14" ht="13.5" thickBot="1" x14ac:dyDescent="0.25">
      <c r="C6" s="74" t="s">
        <v>63</v>
      </c>
      <c r="D6" s="71" t="s">
        <v>2</v>
      </c>
      <c r="E6" s="120"/>
      <c r="F6" s="71" t="s">
        <v>62</v>
      </c>
      <c r="G6" s="120"/>
      <c r="H6" s="73" t="s">
        <v>32</v>
      </c>
      <c r="I6" s="121"/>
      <c r="J6" s="71" t="s">
        <v>61</v>
      </c>
      <c r="K6" s="120"/>
      <c r="L6" s="69" t="s">
        <v>5</v>
      </c>
    </row>
    <row r="7" spans="1:14" ht="13.5" thickBot="1" x14ac:dyDescent="0.25">
      <c r="A7" s="68" t="s">
        <v>34</v>
      </c>
      <c r="B7" s="67" t="s">
        <v>60</v>
      </c>
      <c r="C7" s="66" t="s">
        <v>65</v>
      </c>
      <c r="D7" s="68" t="s">
        <v>31</v>
      </c>
      <c r="E7" s="118" t="s">
        <v>58</v>
      </c>
      <c r="F7" s="68" t="s">
        <v>31</v>
      </c>
      <c r="G7" s="118" t="s">
        <v>58</v>
      </c>
      <c r="H7" s="119" t="s">
        <v>31</v>
      </c>
      <c r="I7" s="66" t="s">
        <v>58</v>
      </c>
      <c r="J7" s="68" t="s">
        <v>31</v>
      </c>
      <c r="K7" s="118" t="s">
        <v>58</v>
      </c>
      <c r="L7" s="117" t="s">
        <v>57</v>
      </c>
      <c r="N7" s="55" t="s">
        <v>56</v>
      </c>
    </row>
    <row r="8" spans="1:14" x14ac:dyDescent="0.2">
      <c r="A8" s="116">
        <f>RANK(N8,$N$8:$N$13,1)</f>
        <v>1</v>
      </c>
      <c r="B8" s="115">
        <v>4</v>
      </c>
      <c r="C8" s="162" t="s">
        <v>30</v>
      </c>
      <c r="D8" s="113">
        <f>'[4]100mD'!D8</f>
        <v>108.74</v>
      </c>
      <c r="E8" s="104">
        <f>IF($E$20=1,0,'[4]100mD'!C8)</f>
        <v>1</v>
      </c>
      <c r="F8" s="113"/>
      <c r="G8" s="104"/>
      <c r="H8" s="112">
        <f>[4]štafetaD!E6</f>
        <v>59.36</v>
      </c>
      <c r="I8" s="111">
        <f>IF($I$20=1,0,[4]štafetaD!A6)</f>
        <v>1</v>
      </c>
      <c r="J8" s="110">
        <f>[4]útok!J9</f>
        <v>26.63</v>
      </c>
      <c r="K8" s="109">
        <f>IF($K$20=1,0,[4]útok!A9)</f>
        <v>1</v>
      </c>
      <c r="L8" s="108">
        <f>E8+G8+I8+K8*1.001</f>
        <v>3.0009999999999999</v>
      </c>
      <c r="N8" s="1">
        <f>L8+K8*0.01</f>
        <v>3.0109999999999997</v>
      </c>
    </row>
    <row r="9" spans="1:14" x14ac:dyDescent="0.2">
      <c r="A9" s="88">
        <f>RANK(N9,$N$8:$N$13,1)</f>
        <v>2</v>
      </c>
      <c r="B9" s="7">
        <v>1</v>
      </c>
      <c r="C9" s="41" t="s">
        <v>24</v>
      </c>
      <c r="D9" s="39">
        <f>'[4]100mD'!D6</f>
        <v>109.32</v>
      </c>
      <c r="E9" s="104">
        <f>IF($E$20=1,0,'[4]100mD'!C6)</f>
        <v>2</v>
      </c>
      <c r="F9" s="39"/>
      <c r="G9" s="38"/>
      <c r="H9" s="103">
        <f>[4]štafetaD!E4</f>
        <v>61.58</v>
      </c>
      <c r="I9" s="102">
        <f>IF($I$20=1,0,[4]štafetaD!A4)</f>
        <v>2</v>
      </c>
      <c r="J9" s="40">
        <f>[4]útok!J7</f>
        <v>27.72</v>
      </c>
      <c r="K9" s="85">
        <f>IF($K$20=1,0,[4]útok!A7)</f>
        <v>2</v>
      </c>
      <c r="L9" s="101">
        <f>E9+G9+I9+K9*1.001</f>
        <v>6.0019999999999998</v>
      </c>
      <c r="N9" s="1">
        <f>L9+K9*0.01</f>
        <v>6.0219999999999994</v>
      </c>
    </row>
    <row r="10" spans="1:14" x14ac:dyDescent="0.2">
      <c r="A10" s="88">
        <f>RANK(N10,$N$8:$N$13,1)</f>
        <v>3</v>
      </c>
      <c r="B10" s="7">
        <v>3</v>
      </c>
      <c r="C10" s="41" t="s">
        <v>29</v>
      </c>
      <c r="D10" s="39">
        <f>'[4]100mD'!D7</f>
        <v>111.47</v>
      </c>
      <c r="E10" s="104">
        <f>IF($E$20=1,0,'[4]100mD'!C7)</f>
        <v>3</v>
      </c>
      <c r="F10" s="39"/>
      <c r="G10" s="38"/>
      <c r="H10" s="103">
        <f>[4]štafetaD!E5</f>
        <v>63.12</v>
      </c>
      <c r="I10" s="102">
        <f>IF($I$20=1,0,[4]štafetaD!A5)</f>
        <v>3</v>
      </c>
      <c r="J10" s="40">
        <f>[4]útok!J8</f>
        <v>29.6</v>
      </c>
      <c r="K10" s="85">
        <f>IF($K$20=1,0,[4]útok!A8)</f>
        <v>3</v>
      </c>
      <c r="L10" s="101">
        <f>E10+G10+I10+K10*1.001</f>
        <v>9.0030000000000001</v>
      </c>
      <c r="N10" s="1">
        <f>L10+K10*0.01</f>
        <v>9.0329999999999995</v>
      </c>
    </row>
    <row r="11" spans="1:14" x14ac:dyDescent="0.2">
      <c r="A11" s="88">
        <f>RANK(N11,$N$8:$N$13,1)</f>
        <v>4</v>
      </c>
      <c r="B11" s="7">
        <v>10</v>
      </c>
      <c r="C11" s="41" t="s">
        <v>21</v>
      </c>
      <c r="D11" s="39">
        <f>'[4]100mD'!D11</f>
        <v>113.72</v>
      </c>
      <c r="E11" s="104">
        <f>IF($E$20=1,0,'[4]100mD'!C11)</f>
        <v>4</v>
      </c>
      <c r="F11" s="39"/>
      <c r="G11" s="38"/>
      <c r="H11" s="103">
        <f>[4]štafetaD!E9</f>
        <v>63.8</v>
      </c>
      <c r="I11" s="102">
        <f>IF($I$20=1,0,[4]štafetaD!A9)</f>
        <v>4</v>
      </c>
      <c r="J11" s="40">
        <f>[4]útok!J12</f>
        <v>29.79</v>
      </c>
      <c r="K11" s="85">
        <f>IF($K$20=1,0,[4]útok!A12)</f>
        <v>4</v>
      </c>
      <c r="L11" s="101">
        <f>E11+G11+I11+K11*1.001</f>
        <v>12.004</v>
      </c>
      <c r="N11" s="1">
        <f>L11+K11*0.01</f>
        <v>12.043999999999999</v>
      </c>
    </row>
    <row r="12" spans="1:14" x14ac:dyDescent="0.2">
      <c r="A12" s="107">
        <f>RANK(N12,$N$8:$N$13,1)</f>
        <v>5</v>
      </c>
      <c r="B12" s="106">
        <v>8</v>
      </c>
      <c r="C12" s="105" t="s">
        <v>22</v>
      </c>
      <c r="D12" s="39">
        <f>'[4]100mD'!D10</f>
        <v>115.13999999999999</v>
      </c>
      <c r="E12" s="104">
        <f>IF($E$20=1,0,'[4]100mD'!C10)</f>
        <v>5</v>
      </c>
      <c r="F12" s="39"/>
      <c r="G12" s="38"/>
      <c r="H12" s="103">
        <f>[4]štafetaD!E8</f>
        <v>70.27</v>
      </c>
      <c r="I12" s="102">
        <f>IF($I$20=1,0,[4]štafetaD!A8)</f>
        <v>5</v>
      </c>
      <c r="J12" s="40">
        <f>[4]útok!J11</f>
        <v>33.31</v>
      </c>
      <c r="K12" s="85">
        <f>IF($K$20=1,0,[4]útok!A11)</f>
        <v>5</v>
      </c>
      <c r="L12" s="101">
        <f>E12+G12+I12+K12*1.001</f>
        <v>15.004999999999999</v>
      </c>
      <c r="N12" s="1">
        <f>L12+K12*0.01</f>
        <v>15.055</v>
      </c>
    </row>
    <row r="13" spans="1:14" ht="13.5" thickBot="1" x14ac:dyDescent="0.25">
      <c r="A13" s="84">
        <f>RANK(N13,$N$8:$N$13,1)</f>
        <v>6</v>
      </c>
      <c r="B13" s="35">
        <v>6</v>
      </c>
      <c r="C13" s="34" t="s">
        <v>23</v>
      </c>
      <c r="D13" s="32">
        <f>'[4]100mD'!D9</f>
        <v>158.41</v>
      </c>
      <c r="E13" s="99">
        <f>IF($E$20=1,0,'[4]100mD'!C9)</f>
        <v>6</v>
      </c>
      <c r="F13" s="32"/>
      <c r="G13" s="31"/>
      <c r="H13" s="98">
        <f>[4]štafetaD!E7</f>
        <v>73.34</v>
      </c>
      <c r="I13" s="97">
        <f>IF($I$20=1,0,[4]štafetaD!A7)</f>
        <v>6</v>
      </c>
      <c r="J13" s="33">
        <f>[4]útok!J10</f>
        <v>37.659999999999997</v>
      </c>
      <c r="K13" s="81">
        <f>IF($K$20=1,0,[4]útok!A10)</f>
        <v>6</v>
      </c>
      <c r="L13" s="96">
        <f>E13+G13+I13+K13*1.001</f>
        <v>18.006</v>
      </c>
      <c r="N13" s="1">
        <f>L13+K13*0.01</f>
        <v>18.065999999999999</v>
      </c>
    </row>
    <row r="14" spans="1:14" x14ac:dyDescent="0.2">
      <c r="A14" s="51"/>
      <c r="B14" s="51"/>
      <c r="C14" s="57"/>
      <c r="D14" s="94"/>
      <c r="E14" s="93"/>
      <c r="F14" s="94"/>
      <c r="G14" s="93"/>
      <c r="H14" s="54"/>
      <c r="I14" s="53"/>
      <c r="J14" s="54"/>
      <c r="K14" s="53"/>
      <c r="L14" s="52"/>
      <c r="N14" s="1"/>
    </row>
    <row r="15" spans="1:14" s="50" customFormat="1" ht="13.5" thickBot="1" x14ac:dyDescent="0.25">
      <c r="A15" s="51"/>
      <c r="B15" s="51"/>
      <c r="C15" s="95" t="s">
        <v>49</v>
      </c>
      <c r="D15" s="94"/>
      <c r="E15" s="93"/>
      <c r="F15" s="94"/>
      <c r="G15" s="93"/>
      <c r="H15" s="54"/>
      <c r="I15" s="53"/>
      <c r="J15" s="54"/>
      <c r="K15" s="53"/>
      <c r="L15" s="52"/>
      <c r="N15" s="51"/>
    </row>
    <row r="16" spans="1:14" x14ac:dyDescent="0.2">
      <c r="A16" s="92">
        <f>RANK(N16,$N$16:$N$19,1)</f>
        <v>1</v>
      </c>
      <c r="B16" s="48">
        <v>2</v>
      </c>
      <c r="C16" s="47" t="s">
        <v>25</v>
      </c>
      <c r="D16" s="45">
        <f>'[4]100mD'!D13</f>
        <v>108.3</v>
      </c>
      <c r="E16" s="44">
        <f>IF($E$20=1,0,'[4]100mD'!C13)</f>
        <v>1</v>
      </c>
      <c r="F16" s="91"/>
      <c r="G16" s="90"/>
      <c r="H16" s="46">
        <f>[4]štafetaD!E11</f>
        <v>60.89</v>
      </c>
      <c r="I16" s="89">
        <f>IF($I$20=1,0,[4]štafetaD!A11)</f>
        <v>1</v>
      </c>
      <c r="J16" s="46">
        <f>[4]útok!J15</f>
        <v>48.28</v>
      </c>
      <c r="K16" s="89">
        <f>IF($K$20=1,0,[4]útok!A15)</f>
        <v>4</v>
      </c>
      <c r="L16" s="43">
        <f>E16+G16+I16+K16*1.001</f>
        <v>6.0039999999999996</v>
      </c>
      <c r="N16" s="1">
        <f>L16+K16*0.01</f>
        <v>6.0439999999999996</v>
      </c>
    </row>
    <row r="17" spans="1:14" x14ac:dyDescent="0.2">
      <c r="A17" s="88">
        <f>RANK(N17,$N$16:$N$19,1)</f>
        <v>2</v>
      </c>
      <c r="B17" s="7">
        <v>7</v>
      </c>
      <c r="C17" s="41" t="s">
        <v>28</v>
      </c>
      <c r="D17" s="39">
        <f>'[4]100mD'!D15</f>
        <v>109.03</v>
      </c>
      <c r="E17" s="38">
        <f>IF($E$20=1,0,'[4]100mD'!C15)</f>
        <v>2</v>
      </c>
      <c r="F17" s="87"/>
      <c r="G17" s="86"/>
      <c r="H17" s="40">
        <f>[4]štafetaD!E13</f>
        <v>67.680000000000007</v>
      </c>
      <c r="I17" s="85">
        <f>IF($I$20=1,0,[4]štafetaD!A13)</f>
        <v>2</v>
      </c>
      <c r="J17" s="40">
        <f>[4]útok!J17</f>
        <v>30.33</v>
      </c>
      <c r="K17" s="85">
        <f>IF($K$20=1,0,[4]útok!A17)</f>
        <v>3</v>
      </c>
      <c r="L17" s="37">
        <f>E17+G17+I17+K17*1.001</f>
        <v>7.0030000000000001</v>
      </c>
      <c r="N17" s="1">
        <f>L17+K17*0.01</f>
        <v>7.0330000000000004</v>
      </c>
    </row>
    <row r="18" spans="1:14" x14ac:dyDescent="0.2">
      <c r="A18" s="88">
        <f>RANK(N18,$N$16:$N$19,1)</f>
        <v>3</v>
      </c>
      <c r="B18" s="7">
        <v>5</v>
      </c>
      <c r="C18" s="41" t="s">
        <v>27</v>
      </c>
      <c r="D18" s="39">
        <f>'[4]100mD'!D14</f>
        <v>122.65</v>
      </c>
      <c r="E18" s="38">
        <f>IF($E$20=1,0,'[4]100mD'!C14)</f>
        <v>4</v>
      </c>
      <c r="F18" s="87"/>
      <c r="G18" s="86"/>
      <c r="H18" s="40">
        <f>[4]štafetaD!E12</f>
        <v>74.239999999999995</v>
      </c>
      <c r="I18" s="85">
        <f>IF($I$20=1,0,[4]štafetaD!A12)</f>
        <v>3</v>
      </c>
      <c r="J18" s="40">
        <f>[4]útok!J16</f>
        <v>27.28</v>
      </c>
      <c r="K18" s="85">
        <f>IF($K$20=1,0,[4]útok!A16)</f>
        <v>1</v>
      </c>
      <c r="L18" s="37">
        <f>E18+G18+I18+K18*1.001</f>
        <v>8.0009999999999994</v>
      </c>
      <c r="N18" s="1">
        <f>L18+K18*0.01</f>
        <v>8.0109999999999992</v>
      </c>
    </row>
    <row r="19" spans="1:14" ht="13.5" thickBot="1" x14ac:dyDescent="0.25">
      <c r="A19" s="84">
        <f>RANK(N19,$N$16:$N$19,1)</f>
        <v>4</v>
      </c>
      <c r="B19" s="35">
        <v>9</v>
      </c>
      <c r="C19" s="34" t="s">
        <v>20</v>
      </c>
      <c r="D19" s="32">
        <f>'[4]100mD'!D16</f>
        <v>113.89</v>
      </c>
      <c r="E19" s="31">
        <f>IF($E$20=1,0,'[4]100mD'!C16)</f>
        <v>3</v>
      </c>
      <c r="F19" s="83"/>
      <c r="G19" s="82"/>
      <c r="H19" s="33">
        <f>[4]štafetaD!E14</f>
        <v>99.99</v>
      </c>
      <c r="I19" s="81">
        <f>IF($I$20=1,0,[4]štafetaD!A14)</f>
        <v>4</v>
      </c>
      <c r="J19" s="33">
        <f>[4]útok!J18</f>
        <v>27.66</v>
      </c>
      <c r="K19" s="81">
        <f>IF($K$20=1,0,[4]útok!A18)</f>
        <v>2</v>
      </c>
      <c r="L19" s="30">
        <f>E19+G19+I19+K19*1.001</f>
        <v>9.0019999999999989</v>
      </c>
      <c r="N19" s="1">
        <f>L19+K19*0.01</f>
        <v>9.0219999999999985</v>
      </c>
    </row>
    <row r="20" spans="1:14" x14ac:dyDescent="0.2">
      <c r="D20" s="1"/>
      <c r="E20" s="29"/>
      <c r="F20" s="29"/>
      <c r="G20" s="29">
        <v>1</v>
      </c>
      <c r="H20" s="29"/>
      <c r="I20" s="29"/>
      <c r="J20" s="29"/>
      <c r="K20" s="29"/>
    </row>
  </sheetData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N20"/>
  <sheetViews>
    <sheetView zoomScale="130" zoomScaleNormal="130" workbookViewId="0">
      <selection activeCell="P11" sqref="P11"/>
    </sheetView>
  </sheetViews>
  <sheetFormatPr defaultRowHeight="12.75" x14ac:dyDescent="0.2"/>
  <cols>
    <col min="1" max="1" width="6.85546875" bestFit="1" customWidth="1"/>
    <col min="2" max="2" width="4" bestFit="1" customWidth="1"/>
    <col min="3" max="3" width="20.28515625" bestFit="1" customWidth="1"/>
    <col min="4" max="12" width="7.7109375" customWidth="1"/>
    <col min="13" max="13" width="9.140625" customWidth="1"/>
    <col min="14" max="14" width="7" hidden="1" customWidth="1"/>
  </cols>
  <sheetData>
    <row r="1" spans="1:14" ht="15.75" x14ac:dyDescent="0.25">
      <c r="F1" s="2" t="s">
        <v>17</v>
      </c>
    </row>
    <row r="2" spans="1:14" x14ac:dyDescent="0.2">
      <c r="F2" s="3" t="s">
        <v>1</v>
      </c>
    </row>
    <row r="3" spans="1:14" x14ac:dyDescent="0.2">
      <c r="F3" s="1" t="s">
        <v>64</v>
      </c>
    </row>
    <row r="4" spans="1:14" x14ac:dyDescent="0.2">
      <c r="F4" s="1" t="s">
        <v>41</v>
      </c>
    </row>
    <row r="5" spans="1:14" ht="13.5" thickBot="1" x14ac:dyDescent="0.25"/>
    <row r="6" spans="1:14" ht="13.5" thickBot="1" x14ac:dyDescent="0.25">
      <c r="C6" s="74" t="s">
        <v>63</v>
      </c>
      <c r="D6" s="71" t="s">
        <v>2</v>
      </c>
      <c r="E6" s="120"/>
      <c r="F6" s="71" t="s">
        <v>62</v>
      </c>
      <c r="G6" s="120"/>
      <c r="H6" s="73" t="s">
        <v>32</v>
      </c>
      <c r="I6" s="121"/>
      <c r="J6" s="71" t="s">
        <v>61</v>
      </c>
      <c r="K6" s="120"/>
      <c r="L6" s="69" t="s">
        <v>5</v>
      </c>
    </row>
    <row r="7" spans="1:14" ht="13.5" thickBot="1" x14ac:dyDescent="0.25">
      <c r="A7" s="68" t="s">
        <v>34</v>
      </c>
      <c r="B7" s="67" t="s">
        <v>60</v>
      </c>
      <c r="C7" s="66" t="s">
        <v>65</v>
      </c>
      <c r="D7" s="68" t="s">
        <v>31</v>
      </c>
      <c r="E7" s="118" t="s">
        <v>58</v>
      </c>
      <c r="F7" s="68" t="s">
        <v>31</v>
      </c>
      <c r="G7" s="118" t="s">
        <v>58</v>
      </c>
      <c r="H7" s="119" t="s">
        <v>31</v>
      </c>
      <c r="I7" s="66" t="s">
        <v>58</v>
      </c>
      <c r="J7" s="68" t="s">
        <v>31</v>
      </c>
      <c r="K7" s="118" t="s">
        <v>58</v>
      </c>
      <c r="L7" s="117" t="s">
        <v>57</v>
      </c>
      <c r="N7" s="55" t="s">
        <v>56</v>
      </c>
    </row>
    <row r="8" spans="1:14" x14ac:dyDescent="0.2">
      <c r="A8" s="116">
        <f>RANK(N8,$N$8:$N$13,1)</f>
        <v>1</v>
      </c>
      <c r="B8" s="115">
        <v>10</v>
      </c>
      <c r="C8" s="114" t="str">
        <f>VLOOKUP(B8,[5]startovkaD!$B$15:$D$25,2,FALSE)</f>
        <v>Těškovice</v>
      </c>
      <c r="D8" s="113">
        <f>'[5]100mD'!D11</f>
        <v>115.63</v>
      </c>
      <c r="E8" s="104">
        <f>IF($E$20=1,0,'[5]100mD'!C11)</f>
        <v>1</v>
      </c>
      <c r="F8" s="113"/>
      <c r="G8" s="104"/>
      <c r="H8" s="112">
        <f>[5]štafetaD!E9</f>
        <v>65.83</v>
      </c>
      <c r="I8" s="111">
        <f>IF($I$20=1,0,[5]štafetaD!A9)</f>
        <v>1</v>
      </c>
      <c r="J8" s="110">
        <f>[5]útok!J12</f>
        <v>24.59</v>
      </c>
      <c r="K8" s="109">
        <f>IF($K$20=1,0,[5]útok!A12)</f>
        <v>1</v>
      </c>
      <c r="L8" s="108">
        <f>E8+G8+I8+K8*1.001</f>
        <v>3.0009999999999999</v>
      </c>
      <c r="N8" s="1">
        <f>L8+K8*0.01</f>
        <v>3.0109999999999997</v>
      </c>
    </row>
    <row r="9" spans="1:14" x14ac:dyDescent="0.2">
      <c r="A9" s="88">
        <f>RANK(N9,$N$8:$N$13,1)</f>
        <v>2</v>
      </c>
      <c r="B9" s="7">
        <v>1</v>
      </c>
      <c r="C9" s="41" t="str">
        <f>VLOOKUP(B9,[5]startovkaD!$B$15:$D$25,2,FALSE)</f>
        <v>Frýdek</v>
      </c>
      <c r="D9" s="39">
        <f>'[5]100mD'!D6</f>
        <v>120.82000000000002</v>
      </c>
      <c r="E9" s="104">
        <f>IF($E$20=1,0,'[5]100mD'!C6)</f>
        <v>2</v>
      </c>
      <c r="F9" s="39"/>
      <c r="G9" s="38"/>
      <c r="H9" s="103">
        <f>[5]štafetaD!E4</f>
        <v>66.97</v>
      </c>
      <c r="I9" s="102">
        <f>IF($I$20=1,0,[5]štafetaD!A4)</f>
        <v>3</v>
      </c>
      <c r="J9" s="40">
        <f>[5]útok!J7</f>
        <v>29.45</v>
      </c>
      <c r="K9" s="85">
        <f>IF($K$20=1,0,[5]útok!A7)</f>
        <v>3</v>
      </c>
      <c r="L9" s="101">
        <f>E9+G9+I9+K9*1.001</f>
        <v>8.0030000000000001</v>
      </c>
      <c r="N9" s="1">
        <f>L9+K9*0.01</f>
        <v>8.0329999999999995</v>
      </c>
    </row>
    <row r="10" spans="1:14" x14ac:dyDescent="0.2">
      <c r="A10" s="88">
        <f>RANK(N10,$N$8:$N$13,1)</f>
        <v>3</v>
      </c>
      <c r="B10" s="7">
        <v>7</v>
      </c>
      <c r="C10" s="41" t="str">
        <f>VLOOKUP(B10,[5]startovkaD!$B$15:$D$25,2,FALSE)</f>
        <v>Tísek</v>
      </c>
      <c r="D10" s="39">
        <f>'[5]100mD'!D9</f>
        <v>121.07000000000001</v>
      </c>
      <c r="E10" s="104">
        <f>IF($E$20=1,0,'[5]100mD'!C9)</f>
        <v>3</v>
      </c>
      <c r="F10" s="39"/>
      <c r="G10" s="38"/>
      <c r="H10" s="103">
        <f>[5]štafetaD!E7</f>
        <v>70.86</v>
      </c>
      <c r="I10" s="102">
        <f>IF($I$20=1,0,[5]štafetaD!A7)</f>
        <v>4</v>
      </c>
      <c r="J10" s="40">
        <f>[5]útok!J10</f>
        <v>26.63</v>
      </c>
      <c r="K10" s="85">
        <f>IF($K$20=1,0,[5]útok!A10)</f>
        <v>2</v>
      </c>
      <c r="L10" s="101">
        <f>E10+G10+I10+K10*1.001</f>
        <v>9.0019999999999989</v>
      </c>
      <c r="N10" s="1">
        <f>L10+K10*0.01</f>
        <v>9.0219999999999985</v>
      </c>
    </row>
    <row r="11" spans="1:14" x14ac:dyDescent="0.2">
      <c r="A11" s="88">
        <f>RANK(N11,$N$8:$N$13,1)</f>
        <v>4</v>
      </c>
      <c r="B11" s="7">
        <v>8</v>
      </c>
      <c r="C11" s="41" t="str">
        <f>VLOOKUP(B11,[5]startovkaD!$B$15:$D$25,2,FALSE)</f>
        <v>Michálkovice</v>
      </c>
      <c r="D11" s="39">
        <f>'[5]100mD'!D10</f>
        <v>121.11999999999999</v>
      </c>
      <c r="E11" s="104">
        <f>IF($E$20=1,0,'[5]100mD'!C10)</f>
        <v>4</v>
      </c>
      <c r="F11" s="39"/>
      <c r="G11" s="38"/>
      <c r="H11" s="103">
        <f>[5]štafetaD!E8</f>
        <v>66.22</v>
      </c>
      <c r="I11" s="102">
        <f>IF($I$20=1,0,[5]štafetaD!A8)</f>
        <v>2</v>
      </c>
      <c r="J11" s="40">
        <f>[5]útok!J11</f>
        <v>49.39</v>
      </c>
      <c r="K11" s="85">
        <f>IF($K$20=1,0,[5]útok!A11)</f>
        <v>6</v>
      </c>
      <c r="L11" s="101">
        <f>E11+G11+I11+K11*1.001</f>
        <v>12.006</v>
      </c>
      <c r="N11" s="1">
        <f>L11+K11*0.01</f>
        <v>12.066000000000001</v>
      </c>
    </row>
    <row r="12" spans="1:14" x14ac:dyDescent="0.2">
      <c r="A12" s="107">
        <f>RANK(N12,$N$8:$N$13,1)</f>
        <v>5</v>
      </c>
      <c r="B12" s="106">
        <v>3</v>
      </c>
      <c r="C12" s="105" t="str">
        <f>VLOOKUP(B12,[5]startovkaD!$B$15:$D$25,2,FALSE)</f>
        <v>Horní Žukov</v>
      </c>
      <c r="D12" s="39">
        <f>'[5]100mD'!D7</f>
        <v>135.69999999999999</v>
      </c>
      <c r="E12" s="104">
        <f>IF($E$20=1,0,'[5]100mD'!C7)</f>
        <v>5</v>
      </c>
      <c r="F12" s="39"/>
      <c r="G12" s="38"/>
      <c r="H12" s="103">
        <f>[5]štafetaD!E5</f>
        <v>75.22</v>
      </c>
      <c r="I12" s="102">
        <f>IF($I$20=1,0,[5]štafetaD!A5)</f>
        <v>5</v>
      </c>
      <c r="J12" s="40">
        <f>[5]útok!J8</f>
        <v>30.31</v>
      </c>
      <c r="K12" s="85">
        <f>IF($K$20=1,0,[5]útok!A8)</f>
        <v>4</v>
      </c>
      <c r="L12" s="101">
        <f>E12+G12+I12+K12*1.001</f>
        <v>14.004</v>
      </c>
      <c r="N12" s="1">
        <f>L12+K12*0.01</f>
        <v>14.043999999999999</v>
      </c>
    </row>
    <row r="13" spans="1:14" ht="13.5" thickBot="1" x14ac:dyDescent="0.25">
      <c r="A13" s="84">
        <f>RANK(N13,$N$8:$N$13,1)</f>
        <v>6</v>
      </c>
      <c r="B13" s="35">
        <v>5</v>
      </c>
      <c r="C13" s="100" t="str">
        <f>VLOOKUP(B13,[5]startovkaD!$B$15:$D$25,2,FALSE)</f>
        <v>Široká Niva</v>
      </c>
      <c r="D13" s="32">
        <f>'[5]100mD'!D8</f>
        <v>153.72</v>
      </c>
      <c r="E13" s="99">
        <f>IF($E$20=1,0,'[5]100mD'!C8)</f>
        <v>6</v>
      </c>
      <c r="F13" s="32"/>
      <c r="G13" s="31"/>
      <c r="H13" s="98">
        <f>[5]štafetaD!E6</f>
        <v>75.569999999999993</v>
      </c>
      <c r="I13" s="97">
        <f>IF($I$20=1,0,[5]štafetaD!A6)</f>
        <v>6</v>
      </c>
      <c r="J13" s="33">
        <f>[5]útok!J9</f>
        <v>31.09</v>
      </c>
      <c r="K13" s="81">
        <f>IF($K$20=1,0,[5]útok!A9)</f>
        <v>5</v>
      </c>
      <c r="L13" s="96">
        <f>E13+G13+I13+K13*1.001</f>
        <v>17.004999999999999</v>
      </c>
      <c r="N13" s="1">
        <f>L13+K13*0.01</f>
        <v>17.055</v>
      </c>
    </row>
    <row r="14" spans="1:14" x14ac:dyDescent="0.2">
      <c r="A14" s="51"/>
      <c r="B14" s="51"/>
      <c r="C14" s="57"/>
      <c r="D14" s="94"/>
      <c r="E14" s="93"/>
      <c r="F14" s="94"/>
      <c r="G14" s="93"/>
      <c r="H14" s="54"/>
      <c r="I14" s="53"/>
      <c r="J14" s="54"/>
      <c r="K14" s="53"/>
      <c r="L14" s="52"/>
      <c r="N14" s="1"/>
    </row>
    <row r="15" spans="1:14" s="50" customFormat="1" ht="13.5" thickBot="1" x14ac:dyDescent="0.25">
      <c r="A15" s="51"/>
      <c r="B15" s="51"/>
      <c r="C15" s="95" t="s">
        <v>49</v>
      </c>
      <c r="D15" s="94"/>
      <c r="E15" s="93"/>
      <c r="F15" s="94"/>
      <c r="G15" s="93"/>
      <c r="H15" s="54"/>
      <c r="I15" s="53"/>
      <c r="J15" s="54"/>
      <c r="K15" s="53"/>
      <c r="L15" s="52"/>
      <c r="N15" s="51"/>
    </row>
    <row r="16" spans="1:14" x14ac:dyDescent="0.2">
      <c r="A16" s="92">
        <f>RANK(N16,$N$16:$N$19,1)</f>
        <v>1</v>
      </c>
      <c r="B16" s="48">
        <v>2</v>
      </c>
      <c r="C16" s="47" t="str">
        <f>VLOOKUP(B16,[5]startovkaD!$B$15:$D$25,2,FALSE)</f>
        <v>Milotice nad Bečvou</v>
      </c>
      <c r="D16" s="45">
        <f>'[5]100mD'!D13</f>
        <v>116.49</v>
      </c>
      <c r="E16" s="44">
        <f>IF($E$20=1,0,'[5]100mD'!C13)</f>
        <v>1</v>
      </c>
      <c r="F16" s="91"/>
      <c r="G16" s="90"/>
      <c r="H16" s="46">
        <f>[5]štafetaD!E11</f>
        <v>67.180000000000007</v>
      </c>
      <c r="I16" s="89">
        <f>IF($I$20=1,0,[5]štafetaD!A11)</f>
        <v>1</v>
      </c>
      <c r="J16" s="46">
        <f>[5]útok!J15</f>
        <v>26.06</v>
      </c>
      <c r="K16" s="89">
        <f>IF($K$20=1,0,[5]útok!A15)</f>
        <v>1</v>
      </c>
      <c r="L16" s="43">
        <f>E16+G16+I16+K16*1.001</f>
        <v>3.0009999999999999</v>
      </c>
      <c r="N16" s="1">
        <f>L16+K16*0.01</f>
        <v>3.0109999999999997</v>
      </c>
    </row>
    <row r="17" spans="1:14" x14ac:dyDescent="0.2">
      <c r="A17" s="88">
        <f>RANK(N17,$N$16:$N$19,1)</f>
        <v>2</v>
      </c>
      <c r="B17" s="7">
        <v>4</v>
      </c>
      <c r="C17" s="41" t="str">
        <f>VLOOKUP(B17,[5]startovkaD!$B$15:$D$25,2,FALSE)</f>
        <v>Pěnčín</v>
      </c>
      <c r="D17" s="39">
        <f>'[5]100mD'!D14</f>
        <v>124</v>
      </c>
      <c r="E17" s="38">
        <f>IF($E$20=1,0,'[5]100mD'!C14)</f>
        <v>2</v>
      </c>
      <c r="F17" s="87"/>
      <c r="G17" s="86"/>
      <c r="H17" s="40">
        <f>[5]štafetaD!E12</f>
        <v>74.959999999999994</v>
      </c>
      <c r="I17" s="85">
        <f>IF($I$20=1,0,[5]štafetaD!A12)</f>
        <v>3</v>
      </c>
      <c r="J17" s="40">
        <f>[5]útok!J16</f>
        <v>32.159999999999997</v>
      </c>
      <c r="K17" s="85">
        <f>IF($K$20=1,0,[5]útok!A16)</f>
        <v>2</v>
      </c>
      <c r="L17" s="37">
        <f>E17+G17+I17+K17*1.001</f>
        <v>7.0019999999999998</v>
      </c>
      <c r="N17" s="1">
        <f>L17+K17*0.01</f>
        <v>7.0219999999999994</v>
      </c>
    </row>
    <row r="18" spans="1:14" x14ac:dyDescent="0.2">
      <c r="A18" s="88">
        <f>RANK(N18,$N$16:$N$19,1)</f>
        <v>3</v>
      </c>
      <c r="B18" s="7">
        <v>6</v>
      </c>
      <c r="C18" s="41" t="str">
        <f>VLOOKUP(B18,[5]startovkaD!$B$15:$D$25,2,FALSE)</f>
        <v>Trusovice</v>
      </c>
      <c r="D18" s="39">
        <f>'[5]100mD'!D15</f>
        <v>125.69</v>
      </c>
      <c r="E18" s="38">
        <f>IF($E$20=1,0,'[5]100mD'!C15)</f>
        <v>3</v>
      </c>
      <c r="F18" s="87"/>
      <c r="G18" s="86"/>
      <c r="H18" s="40">
        <f>[5]štafetaD!E13</f>
        <v>72.260000000000005</v>
      </c>
      <c r="I18" s="85">
        <f>IF($I$20=1,0,[5]štafetaD!A13)</f>
        <v>2</v>
      </c>
      <c r="J18" s="40">
        <f>[5]útok!J17</f>
        <v>34.1</v>
      </c>
      <c r="K18" s="85">
        <f>IF($K$20=1,0,[5]útok!A17)</f>
        <v>3</v>
      </c>
      <c r="L18" s="37">
        <f>E18+G18+I18+K18*1.001</f>
        <v>8.0030000000000001</v>
      </c>
      <c r="N18" s="1">
        <f>L18+K18*0.01</f>
        <v>8.0329999999999995</v>
      </c>
    </row>
    <row r="19" spans="1:14" ht="13.5" thickBot="1" x14ac:dyDescent="0.25">
      <c r="A19" s="84">
        <f>RANK(N19,$N$16:$N$19,1)</f>
        <v>4</v>
      </c>
      <c r="B19" s="35">
        <v>9</v>
      </c>
      <c r="C19" s="34" t="str">
        <f>VLOOKUP(B19,[5]startovkaD!$B$15:$D$25,2,FALSE)</f>
        <v>Nový Malín</v>
      </c>
      <c r="D19" s="32">
        <f>'[5]100mD'!D16</f>
        <v>137.60999999999999</v>
      </c>
      <c r="E19" s="31">
        <f>IF($E$20=1,0,'[5]100mD'!C16)</f>
        <v>4</v>
      </c>
      <c r="F19" s="83"/>
      <c r="G19" s="82"/>
      <c r="H19" s="33">
        <f>[5]štafetaD!E14</f>
        <v>79.239999999999995</v>
      </c>
      <c r="I19" s="81">
        <f>IF($I$20=1,0,[5]štafetaD!A14)</f>
        <v>4</v>
      </c>
      <c r="J19" s="33">
        <f>[5]útok!J18</f>
        <v>36.35</v>
      </c>
      <c r="K19" s="81">
        <f>IF($K$20=1,0,[5]útok!A18)</f>
        <v>4</v>
      </c>
      <c r="L19" s="30">
        <f>E19+G19+I19+K19*1.001</f>
        <v>12.004</v>
      </c>
      <c r="N19" s="1">
        <f>L19+K19*0.01</f>
        <v>12.043999999999999</v>
      </c>
    </row>
    <row r="20" spans="1:14" x14ac:dyDescent="0.2">
      <c r="D20" s="1"/>
      <c r="E20" s="29"/>
      <c r="F20" s="29"/>
      <c r="G20" s="29">
        <v>1</v>
      </c>
      <c r="H20" s="29"/>
      <c r="I20" s="29"/>
      <c r="J20" s="29"/>
      <c r="K20" s="29"/>
    </row>
  </sheetData>
  <pageMargins left="0.78740157499999996" right="0.78740157499999996" top="0.984251969" bottom="0.984251969" header="0.4921259845" footer="0.4921259845"/>
  <pageSetup paperSize="9" scale="1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13</vt:i4>
      </vt:variant>
    </vt:vector>
  </HeadingPairs>
  <TitlesOfParts>
    <vt:vector size="13" baseType="lpstr">
      <vt:lpstr>100m HZS</vt:lpstr>
      <vt:lpstr>100m SDH M</vt:lpstr>
      <vt:lpstr>100m SDH Ž</vt:lpstr>
      <vt:lpstr>věž HZS</vt:lpstr>
      <vt:lpstr>dvojboj HZS</vt:lpstr>
      <vt:lpstr>štafeta HZS</vt:lpstr>
      <vt:lpstr>štafeta SHD</vt:lpstr>
      <vt:lpstr>útok HZS</vt:lpstr>
      <vt:lpstr>útok SDH M</vt:lpstr>
      <vt:lpstr>útok SDH Ž</vt:lpstr>
      <vt:lpstr>celkem HZS</vt:lpstr>
      <vt:lpstr>celkem SDH M</vt:lpstr>
      <vt:lpstr>celkem SDH 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Čech</dc:creator>
  <cp:lastModifiedBy>NTB home</cp:lastModifiedBy>
  <dcterms:created xsi:type="dcterms:W3CDTF">2017-06-17T13:03:47Z</dcterms:created>
  <dcterms:modified xsi:type="dcterms:W3CDTF">2017-06-18T12:03:28Z</dcterms:modified>
</cp:coreProperties>
</file>